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845" windowHeight="4815" tabRatio="762" activeTab="0"/>
  </bookViews>
  <sheets>
    <sheet name="Part-I" sheetId="1" r:id="rId1"/>
    <sheet name="Part-II" sheetId="2" r:id="rId2"/>
    <sheet name="Part-III." sheetId="3" r:id="rId3"/>
    <sheet name="Part-IV" sheetId="4" r:id="rId4"/>
    <sheet name="Part-V-A" sheetId="5" r:id="rId5"/>
    <sheet name="Part-V-B" sheetId="6" r:id="rId6"/>
    <sheet name="bank &amp; po report" sheetId="7" r:id="rId7"/>
  </sheets>
  <externalReferences>
    <externalReference r:id="rId10"/>
  </externalReferences>
  <definedNames>
    <definedName name="_xlnm.Print_Area" localSheetId="0">'Part-I'!$A$1:$U$33</definedName>
    <definedName name="_xlnm.Print_Area" localSheetId="1">'Part-II'!$A$1:$Z$33</definedName>
    <definedName name="_xlnm.Print_Area" localSheetId="3">'Part-IV'!$A$1:$L$31</definedName>
    <definedName name="_xlnm.Print_Area" localSheetId="4">'Part-V-A'!$A$1:$V$17</definedName>
    <definedName name="_xlnm.Print_Area" localSheetId="5">'Part-V-B'!$A$1:$Z$23</definedName>
    <definedName name="_xlnm.Print_Titles" localSheetId="1">'Part-II'!$6:$6</definedName>
    <definedName name="_xlnm.Print_Titles" localSheetId="2">'Part-III.'!$10:$10</definedName>
  </definedNames>
  <calcPr fullCalcOnLoad="1"/>
</workbook>
</file>

<file path=xl/comments2.xml><?xml version="1.0" encoding="utf-8"?>
<comments xmlns="http://schemas.openxmlformats.org/spreadsheetml/2006/main">
  <authors>
    <author>N.R.E.G.S.4</author>
  </authors>
  <commentList>
    <comment ref="K24" authorId="0">
      <text>
        <r>
          <rPr>
            <b/>
            <sz val="12"/>
            <rFont val="Tahoma"/>
            <family val="2"/>
          </rPr>
          <t xml:space="preserve">May 2012
</t>
        </r>
      </text>
    </comment>
    <comment ref="N25" authorId="0">
      <text>
        <r>
          <rPr>
            <b/>
            <sz val="12"/>
            <rFont val="Tahoma"/>
            <family val="2"/>
          </rPr>
          <t>May' 12</t>
        </r>
      </text>
    </comment>
    <comment ref="O25" authorId="0">
      <text>
        <r>
          <rPr>
            <b/>
            <sz val="12"/>
            <rFont val="Tahoma"/>
            <family val="2"/>
          </rPr>
          <t>May' 12</t>
        </r>
      </text>
    </comment>
  </commentList>
</comments>
</file>

<file path=xl/sharedStrings.xml><?xml version="1.0" encoding="utf-8"?>
<sst xmlns="http://schemas.openxmlformats.org/spreadsheetml/2006/main" count="427" uniqueCount="162">
  <si>
    <t>Sl. No.</t>
  </si>
  <si>
    <t>Cumulative No of HH issued
jobcards (Till the reporting
month)</t>
  </si>
  <si>
    <t>SC</t>
  </si>
  <si>
    <t>ST</t>
  </si>
  <si>
    <t>Others</t>
  </si>
  <si>
    <t>Total</t>
  </si>
  <si>
    <t>Cumulative No of
HH demanded
employment (Till
the reporting
month)</t>
  </si>
  <si>
    <t>Cumulative Labour
Budget estimation
of employment
provided (Till the
reporting month)</t>
  </si>
  <si>
    <t>Cumulative No
of HH provided
employment (Till
the reporting
month)</t>
  </si>
  <si>
    <t>No. of HH
working under
NREGA
during the
reporting
month</t>
  </si>
  <si>
    <t>Cumulative Labour
Budget estimation
of persondays (Till
the reporting
month)</t>
  </si>
  <si>
    <t>Cumulative Persondays generated
(in Lakhs) (till the reporting month)</t>
  </si>
  <si>
    <t>Women</t>
  </si>
  <si>
    <t>Cumulative
No of HH
completed
100 days (Till
the reporting
month</t>
  </si>
  <si>
    <t>No. of HH
which are
beneficiary
of land
reform/ IAY</t>
  </si>
  <si>
    <t>No. of
Disabled
beneficiary
individuals</t>
  </si>
  <si>
    <t>a</t>
  </si>
  <si>
    <t>b</t>
  </si>
  <si>
    <t>c</t>
  </si>
  <si>
    <t>d</t>
  </si>
  <si>
    <t>e</t>
  </si>
  <si>
    <t>Block</t>
  </si>
  <si>
    <t>Alipurduar-I</t>
  </si>
  <si>
    <t>Alipurduar-II</t>
  </si>
  <si>
    <t>Dhupguri</t>
  </si>
  <si>
    <t>Falakata</t>
  </si>
  <si>
    <t>Kalchini</t>
  </si>
  <si>
    <t>Kumargram</t>
  </si>
  <si>
    <t>Madarihat-Birpara</t>
  </si>
  <si>
    <t>Mal</t>
  </si>
  <si>
    <t>Matiali</t>
  </si>
  <si>
    <t>Maynaguri</t>
  </si>
  <si>
    <t>Nagrakata</t>
  </si>
  <si>
    <t>Rajganj</t>
  </si>
  <si>
    <t>Sadar</t>
  </si>
  <si>
    <t>Total:</t>
  </si>
  <si>
    <t>MONTHLY PROGRESS REPORT</t>
  </si>
  <si>
    <t>Jalpaiguri District</t>
  </si>
  <si>
    <t>Name of the Block</t>
  </si>
  <si>
    <t>Released last year but received during the current year</t>
  </si>
  <si>
    <t>Misc. Receipt</t>
  </si>
  <si>
    <t>Central</t>
  </si>
  <si>
    <t>State</t>
  </si>
  <si>
    <t>On unskilled wage</t>
  </si>
  <si>
    <t>On semi-skilled and skilled wage</t>
  </si>
  <si>
    <t>On material</t>
  </si>
  <si>
    <t>Line Deptt.</t>
  </si>
  <si>
    <t>G.T.</t>
  </si>
  <si>
    <t>Cumulative
Labour Budget
estimation of
Total
Expenditure (Till
the reporting
month)</t>
  </si>
  <si>
    <t>Admistrative Expenses</t>
  </si>
  <si>
    <t xml:space="preserve">Recurring </t>
  </si>
  <si>
    <t>Non-Recurring</t>
  </si>
  <si>
    <t xml:space="preserve">Water Conservation and water harvesting </t>
  </si>
  <si>
    <t>Draught Proofing</t>
  </si>
  <si>
    <t>Micro Irrigation Works</t>
  </si>
  <si>
    <t>Renovation of traditional water bodies</t>
  </si>
  <si>
    <t xml:space="preserve">Land Development </t>
  </si>
  <si>
    <t xml:space="preserve">Flood Control &amp; Protection </t>
  </si>
  <si>
    <t>Rural Connectivity</t>
  </si>
  <si>
    <t>Any other activity (approved by MRD)</t>
  </si>
  <si>
    <t>Completed works</t>
  </si>
  <si>
    <t>Ongoing Works</t>
  </si>
  <si>
    <t>Unit</t>
  </si>
  <si>
    <t>Expenditure (lac)</t>
  </si>
  <si>
    <t>No.</t>
  </si>
  <si>
    <t>Cu. Mt.</t>
  </si>
  <si>
    <t>Hec.</t>
  </si>
  <si>
    <t>Kms.</t>
  </si>
  <si>
    <t>No. of Muster Rolls
verified</t>
  </si>
  <si>
    <t xml:space="preserve">Due </t>
  </si>
  <si>
    <t>Completed</t>
  </si>
  <si>
    <t>Part-IV</t>
  </si>
  <si>
    <t>No. of Social Audits
completed</t>
  </si>
  <si>
    <t>No. of inspections
conducted (2%, 10%,
100% at the State,
District and Block
levels</t>
  </si>
  <si>
    <t>No. of Gram Sabhas
held</t>
  </si>
  <si>
    <t>No of Complaints
disposed by PO, DPCs</t>
  </si>
  <si>
    <t>Sl. No</t>
  </si>
  <si>
    <t>Gram Panchayat Level</t>
  </si>
  <si>
    <t>Block Level</t>
  </si>
  <si>
    <t>PRI Functionaries</t>
  </si>
  <si>
    <t>Vigilance &amp; Monitoring Committee Report</t>
  </si>
  <si>
    <t>Gram Rozgar Sahayak</t>
  </si>
  <si>
    <t>Accountant</t>
  </si>
  <si>
    <t>Engineers / Technical Assistants</t>
  </si>
  <si>
    <t>Programme Officer</t>
  </si>
  <si>
    <t>Computer Assistant</t>
  </si>
  <si>
    <t>Target</t>
  </si>
  <si>
    <t>Achievement</t>
  </si>
  <si>
    <t>Nos to be Trained</t>
  </si>
  <si>
    <t>Nos Trained</t>
  </si>
  <si>
    <t>MPR Part - V-A</t>
  </si>
  <si>
    <t>MPR Part - V-B</t>
  </si>
  <si>
    <t>District Level</t>
  </si>
  <si>
    <t>Works Manager &amp;
Technical Assistants</t>
  </si>
  <si>
    <t>IT Manager &amp; Computer
Assistants</t>
  </si>
  <si>
    <t>Accounts Manager</t>
  </si>
  <si>
    <t>Training Coordinator</t>
  </si>
  <si>
    <t>Coordinator for Social Audit
and Grievance Redressal</t>
  </si>
  <si>
    <t>Disposed</t>
  </si>
  <si>
    <t>District Cell</t>
  </si>
  <si>
    <t>Release During the Current year</t>
  </si>
  <si>
    <t>MPR Part-III</t>
  </si>
  <si>
    <t>Name of the District</t>
  </si>
  <si>
    <t>Provision of irrigation facility to land owned by….</t>
  </si>
  <si>
    <t>Hec</t>
  </si>
  <si>
    <t>JALPAIGURI</t>
  </si>
  <si>
    <t>&amp;</t>
  </si>
  <si>
    <r>
      <t>Total (</t>
    </r>
    <r>
      <rPr>
        <b/>
        <i/>
        <sz val="9"/>
        <rFont val="CG Omega"/>
        <family val="2"/>
      </rPr>
      <t>Unit in nos. &amp; Exp. be reported in this row)</t>
    </r>
  </si>
  <si>
    <t>Jalpaiguri</t>
  </si>
  <si>
    <t>Balance</t>
  </si>
  <si>
    <t>Minorities out of Col. 9C</t>
  </si>
  <si>
    <t>9f</t>
  </si>
  <si>
    <t>3a</t>
  </si>
  <si>
    <t>3b</t>
  </si>
  <si>
    <t>3c</t>
  </si>
  <si>
    <t>3d</t>
  </si>
  <si>
    <t>9a</t>
  </si>
  <si>
    <t>9b</t>
  </si>
  <si>
    <t>9c</t>
  </si>
  <si>
    <t>9d</t>
  </si>
  <si>
    <t>9e</t>
  </si>
  <si>
    <t>Expenditure up to prev. months</t>
  </si>
  <si>
    <t>expenditure during the month</t>
  </si>
  <si>
    <t>District Programme Coordinator</t>
  </si>
  <si>
    <t>MGNREGS, Jalpaiguri</t>
  </si>
  <si>
    <t>District Magistrate</t>
  </si>
  <si>
    <t>The Mahatma Gandhi National Rural Employment Gurantee Act (M.G.N.R.E.G.A.)</t>
  </si>
  <si>
    <t>Total               (9+10+11+12)</t>
  </si>
  <si>
    <t>avg. days</t>
  </si>
  <si>
    <t>Madarihat</t>
  </si>
  <si>
    <t>Name of the Gram Panchayat</t>
  </si>
  <si>
    <t>No. of Bank Account opened</t>
  </si>
  <si>
    <t>Amount of Wages disbursed through Bank Accounts 
(in Rs.)</t>
  </si>
  <si>
    <t>No. of Post Office Account opened</t>
  </si>
  <si>
    <t>Amount of Wages disbursed through Post Office Accounts 
(in Rs.)</t>
  </si>
  <si>
    <t>Individual</t>
  </si>
  <si>
    <t>Joint</t>
  </si>
  <si>
    <t>DPC</t>
  </si>
  <si>
    <t>Total Availability                  (4+5+6+7+8)</t>
  </si>
  <si>
    <t>Bank, Postoffice Account Report</t>
  </si>
  <si>
    <t>Application Registered</t>
  </si>
  <si>
    <t>Cummulative Expenditure  (Rs. in lakh)</t>
  </si>
  <si>
    <t>part I</t>
  </si>
  <si>
    <t xml:space="preserve"> </t>
  </si>
  <si>
    <t>WOMEN %</t>
  </si>
  <si>
    <t>PARI-II</t>
  </si>
  <si>
    <t xml:space="preserve"> Mahatma Gandhi National Rural Employment Gurantee Act (M.G.N.R.E.G.A.)</t>
  </si>
  <si>
    <t>Actual O.B. as on 01.04.12</t>
  </si>
  <si>
    <t>Employment Generation Report for the month of  MAY 2012 (for the financial year 2012-13)</t>
  </si>
  <si>
    <t>Financial Performance Under NREGA During the year 2012-13 Up to the Month of MAY ' 2012</t>
  </si>
  <si>
    <t>Physical Performance Under NREGA During the year 2012-13 Up to the Month of MAY  2012</t>
  </si>
  <si>
    <t>Transparency Report Under NREGA During the year 2012-13 Up to the Month of MAY  2012</t>
  </si>
  <si>
    <t>FORMAT FOR MONTHLY PROGRESS REPORT - V-A (Capacity Building - Personnel Report for the Month of MAY  2012)</t>
  </si>
  <si>
    <t>FORMAT FOR MONTHLY PROGRESS REPORT - V-B (Capacity Building - Training Report for the Month of MAY 2012)</t>
  </si>
  <si>
    <t>report collected from sudip da muster roll verification and inspection</t>
  </si>
  <si>
    <t xml:space="preserve"> MAY 2012</t>
  </si>
  <si>
    <t>Line dep.</t>
  </si>
  <si>
    <t>As on 31/05/2012</t>
  </si>
  <si>
    <t xml:space="preserve">Employment provided to HHS: 43242 nos. </t>
  </si>
  <si>
    <t>Persondays[in lac]: Total: 8.21, SCs: 3.71 [ 45.24 %], STs: 1.84 [22.40% ], Women : 3.66 [44.58%], Others: 2.66 [32.36 %]</t>
  </si>
  <si>
    <t>Total exp:3302.27 lac,GP wise avg exp:22.18 lac</t>
  </si>
  <si>
    <t>Works taken up: 5031 nos.,Works completed: 1650 nos., Works in progress: 3381 nos.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</si>
</sst>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0.00000"/>
    <numFmt numFmtId="181" formatCode="0.0000"/>
    <numFmt numFmtId="182" formatCode="0.000"/>
    <numFmt numFmtId="183" formatCode="0.0"/>
    <numFmt numFmtId="184" formatCode="0.000000"/>
    <numFmt numFmtId="185" formatCode="0.0%"/>
    <numFmt numFmtId="186" formatCode="0.0000000000000"/>
    <numFmt numFmtId="187" formatCode="0.00000000000000"/>
    <numFmt numFmtId="188" formatCode="0.000000000000"/>
    <numFmt numFmtId="189" formatCode="0.00000000000"/>
    <numFmt numFmtId="190" formatCode="0.0000000000"/>
    <numFmt numFmtId="191" formatCode="0.000000000"/>
    <numFmt numFmtId="192" formatCode="0.000000000000000"/>
    <numFmt numFmtId="193" formatCode="0.0000000000000000"/>
    <numFmt numFmtId="194" formatCode="0.00000000000000000"/>
    <numFmt numFmtId="195" formatCode="0.000000000000000000"/>
    <numFmt numFmtId="196" formatCode="0.0000000000000000000"/>
    <numFmt numFmtId="197" formatCode="0.00000000000000000000"/>
    <numFmt numFmtId="198" formatCode="0.00000000"/>
    <numFmt numFmtId="199" formatCode="0.0000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;[Red]0"/>
    <numFmt numFmtId="205" formatCode="#,##0.00000;[Red]#,##0.00000"/>
    <numFmt numFmtId="206" formatCode="0.00000;[Red]0.00000"/>
    <numFmt numFmtId="207" formatCode="dd/mm/yyyy;@"/>
    <numFmt numFmtId="208" formatCode="0.00;[Red]0.00"/>
    <numFmt numFmtId="209" formatCode="0.000000000;[Red]0.000000000"/>
    <numFmt numFmtId="210" formatCode="0.0000;[Red]0.0000"/>
    <numFmt numFmtId="211" formatCode="0.000;[Red]0.000"/>
    <numFmt numFmtId="212" formatCode="0.00000_);\(0.00000\)"/>
    <numFmt numFmtId="213" formatCode="0.000000;[Red]0.000000"/>
    <numFmt numFmtId="214" formatCode="[$-409]h:mm:ss\ AM/PM"/>
    <numFmt numFmtId="215" formatCode="[$-409]dddd\,\ mmmm\ dd\,\ yyyy"/>
  </numFmts>
  <fonts count="1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2"/>
      <name val="Book Antiqua"/>
      <family val="1"/>
    </font>
    <font>
      <b/>
      <sz val="10"/>
      <name val="Book Antiqua"/>
      <family val="1"/>
    </font>
    <font>
      <sz val="12"/>
      <name val="Blippo Blk BT"/>
      <family val="5"/>
    </font>
    <font>
      <sz val="10"/>
      <name val="Book Antiqua"/>
      <family val="1"/>
    </font>
    <font>
      <sz val="26"/>
      <name val="Cooper BlkItHd BT"/>
      <family val="1"/>
    </font>
    <font>
      <b/>
      <sz val="14"/>
      <name val="Copperplate Gothic Light"/>
      <family val="2"/>
    </font>
    <font>
      <b/>
      <u val="single"/>
      <sz val="14"/>
      <name val="Book Antiqua"/>
      <family val="1"/>
    </font>
    <font>
      <b/>
      <sz val="12"/>
      <name val="Book Antiqua"/>
      <family val="1"/>
    </font>
    <font>
      <b/>
      <sz val="12"/>
      <name val="CG Omega"/>
      <family val="2"/>
    </font>
    <font>
      <sz val="10"/>
      <name val="CG Omega"/>
      <family val="2"/>
    </font>
    <font>
      <sz val="12"/>
      <name val="CG Omega"/>
      <family val="2"/>
    </font>
    <font>
      <b/>
      <sz val="11"/>
      <name val="CG Omega"/>
      <family val="2"/>
    </font>
    <font>
      <b/>
      <sz val="8"/>
      <name val="CG Omega"/>
      <family val="2"/>
    </font>
    <font>
      <b/>
      <sz val="14"/>
      <name val="CG Omega"/>
      <family val="2"/>
    </font>
    <font>
      <b/>
      <i/>
      <sz val="11"/>
      <name val="CG Omega"/>
      <family val="2"/>
    </font>
    <font>
      <b/>
      <sz val="9"/>
      <name val="CG Omega"/>
      <family val="2"/>
    </font>
    <font>
      <b/>
      <i/>
      <sz val="16"/>
      <name val="Book Antiqua"/>
      <family val="1"/>
    </font>
    <font>
      <b/>
      <i/>
      <u val="single"/>
      <sz val="14"/>
      <name val="Book Antiqua"/>
      <family val="1"/>
    </font>
    <font>
      <b/>
      <sz val="10"/>
      <name val="Trebuchet MS"/>
      <family val="2"/>
    </font>
    <font>
      <sz val="9"/>
      <name val="CG Omega"/>
      <family val="2"/>
    </font>
    <font>
      <sz val="8"/>
      <name val="CG Omega"/>
      <family val="2"/>
    </font>
    <font>
      <b/>
      <sz val="11"/>
      <name val="Trebuchet MS"/>
      <family val="2"/>
    </font>
    <font>
      <sz val="12"/>
      <name val="Trebuchet MS"/>
      <family val="2"/>
    </font>
    <font>
      <sz val="8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6"/>
      <name val="Garamond"/>
      <family val="1"/>
    </font>
    <font>
      <sz val="10"/>
      <name val="Garamond"/>
      <family val="1"/>
    </font>
    <font>
      <sz val="12"/>
      <name val="Arial"/>
      <family val="2"/>
    </font>
    <font>
      <sz val="10"/>
      <name val="Trebuchet MS"/>
      <family val="2"/>
    </font>
    <font>
      <b/>
      <sz val="10"/>
      <color indexed="8"/>
      <name val="Trebuchet MS"/>
      <family val="2"/>
    </font>
    <font>
      <b/>
      <sz val="14"/>
      <name val="Garamond"/>
      <family val="1"/>
    </font>
    <font>
      <sz val="10"/>
      <color indexed="16"/>
      <name val="Trebuchet MS"/>
      <family val="2"/>
    </font>
    <font>
      <b/>
      <sz val="10"/>
      <color indexed="16"/>
      <name val="Trebuchet MS"/>
      <family val="2"/>
    </font>
    <font>
      <sz val="8"/>
      <color indexed="16"/>
      <name val="Trebuchet MS"/>
      <family val="2"/>
    </font>
    <font>
      <b/>
      <i/>
      <u val="single"/>
      <sz val="10"/>
      <color indexed="16"/>
      <name val="Trebuchet MS"/>
      <family val="2"/>
    </font>
    <font>
      <b/>
      <u val="single"/>
      <sz val="10"/>
      <color indexed="16"/>
      <name val="Trebuchet MS"/>
      <family val="2"/>
    </font>
    <font>
      <sz val="26"/>
      <name val="Baskerville Old Face"/>
      <family val="1"/>
    </font>
    <font>
      <b/>
      <sz val="12"/>
      <name val="Trebuchet MS"/>
      <family val="2"/>
    </font>
    <font>
      <sz val="11"/>
      <name val="Calibri"/>
      <family val="2"/>
    </font>
    <font>
      <sz val="11"/>
      <name val="Arial Narrow"/>
      <family val="2"/>
    </font>
    <font>
      <sz val="12"/>
      <name val="Book Antiqua"/>
      <family val="1"/>
    </font>
    <font>
      <sz val="20"/>
      <name val="Book Antiqua"/>
      <family val="1"/>
    </font>
    <font>
      <sz val="14"/>
      <name val="Book Antiqua"/>
      <family val="1"/>
    </font>
    <font>
      <sz val="16"/>
      <name val="Book Antiqua"/>
      <family val="1"/>
    </font>
    <font>
      <b/>
      <sz val="14"/>
      <name val="Book Antiqua"/>
      <family val="1"/>
    </font>
    <font>
      <sz val="16"/>
      <name val="Blippo Blk BT"/>
      <family val="5"/>
    </font>
    <font>
      <b/>
      <i/>
      <sz val="9"/>
      <name val="CG Omega"/>
      <family val="2"/>
    </font>
    <font>
      <b/>
      <sz val="12"/>
      <name val="Arial"/>
      <family val="2"/>
    </font>
    <font>
      <b/>
      <u val="single"/>
      <sz val="12"/>
      <color indexed="8"/>
      <name val="Bookman Old Style"/>
      <family val="1"/>
    </font>
    <font>
      <b/>
      <sz val="14"/>
      <color indexed="8"/>
      <name val="Trebuchet MS"/>
      <family val="2"/>
    </font>
    <font>
      <b/>
      <sz val="14"/>
      <name val="Trebuchet MS"/>
      <family val="2"/>
    </font>
    <font>
      <b/>
      <sz val="14"/>
      <color indexed="8"/>
      <name val="Tahoma"/>
      <family val="2"/>
    </font>
    <font>
      <b/>
      <sz val="14"/>
      <name val="Tahoma"/>
      <family val="2"/>
    </font>
    <font>
      <b/>
      <i/>
      <sz val="14"/>
      <name val="CG Omega"/>
      <family val="2"/>
    </font>
    <font>
      <sz val="12"/>
      <color indexed="16"/>
      <name val="Trebuchet MS"/>
      <family val="2"/>
    </font>
    <font>
      <b/>
      <sz val="12"/>
      <name val="Tahoma"/>
      <family val="2"/>
    </font>
    <font>
      <sz val="22"/>
      <name val="Cooper BlkItHd BT"/>
      <family val="1"/>
    </font>
    <font>
      <sz val="11"/>
      <name val="Bookman Old Style"/>
      <family val="1"/>
    </font>
    <font>
      <sz val="14"/>
      <name val="Arial Narrow"/>
      <family val="2"/>
    </font>
    <font>
      <sz val="12"/>
      <name val="Arial Narrow"/>
      <family val="2"/>
    </font>
    <font>
      <b/>
      <sz val="10"/>
      <name val="Arial"/>
      <family val="2"/>
    </font>
    <font>
      <sz val="11"/>
      <name val="CG Omega"/>
      <family val="2"/>
    </font>
    <font>
      <u val="single"/>
      <sz val="12"/>
      <name val="Book Antiqua"/>
      <family val="1"/>
    </font>
    <font>
      <sz val="14"/>
      <name val="Copperplate Gothic Light"/>
      <family val="2"/>
    </font>
    <font>
      <u val="single"/>
      <sz val="14"/>
      <name val="Book Antiqua"/>
      <family val="1"/>
    </font>
    <font>
      <u val="single"/>
      <sz val="14"/>
      <name val="Bookman Old Style"/>
      <family val="1"/>
    </font>
    <font>
      <sz val="10"/>
      <name val="Bookman Old Style"/>
      <family val="1"/>
    </font>
    <font>
      <b/>
      <sz val="11"/>
      <name val="Copperplate Gothic Light"/>
      <family val="2"/>
    </font>
    <font>
      <b/>
      <sz val="11"/>
      <name val="Book Antiqua"/>
      <family val="1"/>
    </font>
    <font>
      <sz val="11"/>
      <name val="Book Antiqua"/>
      <family val="1"/>
    </font>
    <font>
      <sz val="14"/>
      <name val="CG Omega"/>
      <family val="2"/>
    </font>
    <font>
      <sz val="16"/>
      <name val="Arial Narrow"/>
      <family val="2"/>
    </font>
    <font>
      <u val="single"/>
      <sz val="16"/>
      <name val="Book Antiqua"/>
      <family val="1"/>
    </font>
    <font>
      <sz val="11"/>
      <name val="Arial"/>
      <family val="2"/>
    </font>
    <font>
      <b/>
      <sz val="16"/>
      <name val="Lucida Bright"/>
      <family val="1"/>
    </font>
    <font>
      <b/>
      <sz val="18"/>
      <name val="Lucida Bright"/>
      <family val="1"/>
    </font>
    <font>
      <b/>
      <sz val="10"/>
      <color indexed="8"/>
      <name val="Tahoma"/>
      <family val="2"/>
    </font>
    <font>
      <sz val="10"/>
      <name val="Bodoni Bd BT"/>
      <family val="1"/>
    </font>
    <font>
      <u val="single"/>
      <sz val="14"/>
      <name val="Arial Narrow"/>
      <family val="2"/>
    </font>
    <font>
      <b/>
      <i/>
      <sz val="9"/>
      <name val="Bookman Old Style"/>
      <family val="1"/>
    </font>
    <font>
      <u val="single"/>
      <sz val="20"/>
      <name val="Bookman Old Style"/>
      <family val="1"/>
    </font>
    <font>
      <sz val="16"/>
      <name val="Arial"/>
      <family val="2"/>
    </font>
    <font>
      <sz val="24"/>
      <name val="Arial Narrow"/>
      <family val="2"/>
    </font>
    <font>
      <b/>
      <sz val="16"/>
      <name val="CG Omega"/>
      <family val="2"/>
    </font>
    <font>
      <b/>
      <sz val="14"/>
      <name val="Lucida Bright"/>
      <family val="1"/>
    </font>
    <font>
      <b/>
      <u val="single"/>
      <sz val="10"/>
      <name val="CG Omega"/>
      <family val="2"/>
    </font>
    <font>
      <b/>
      <u val="single"/>
      <sz val="11"/>
      <name val="CG Omega"/>
      <family val="2"/>
    </font>
    <font>
      <b/>
      <sz val="16"/>
      <name val="Copperplate Gothic Light"/>
      <family val="2"/>
    </font>
    <font>
      <u val="single"/>
      <sz val="16"/>
      <color indexed="8"/>
      <name val="Calibri"/>
      <family val="2"/>
    </font>
    <font>
      <i/>
      <sz val="12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Bookman Old Style"/>
      <family val="1"/>
    </font>
    <font>
      <sz val="11"/>
      <color indexed="8"/>
      <name val="CG Omega"/>
      <family val="2"/>
    </font>
    <font>
      <sz val="10"/>
      <color indexed="8"/>
      <name val="Bodoni Bd BT"/>
      <family val="1"/>
    </font>
    <font>
      <sz val="14"/>
      <name val="Trebuchet MS"/>
      <family val="2"/>
    </font>
    <font>
      <sz val="14"/>
      <name val="Calibri"/>
      <family val="2"/>
    </font>
    <font>
      <sz val="18"/>
      <name val="Cooper BlkItHd BT"/>
      <family val="1"/>
    </font>
    <font>
      <b/>
      <i/>
      <u val="single"/>
      <sz val="10"/>
      <name val="Trebuchet MS"/>
      <family val="2"/>
    </font>
    <font>
      <sz val="14"/>
      <name val="Arial"/>
      <family val="2"/>
    </font>
    <font>
      <b/>
      <sz val="12"/>
      <name val="Lucida Bright"/>
      <family val="1"/>
    </font>
    <font>
      <b/>
      <u val="single"/>
      <sz val="12"/>
      <name val="Calibri"/>
      <family val="2"/>
    </font>
    <font>
      <sz val="16"/>
      <name val="Cooper BlkItHd BT"/>
      <family val="1"/>
    </font>
    <font>
      <b/>
      <i/>
      <sz val="14"/>
      <name val="Book Antiqua"/>
      <family val="1"/>
    </font>
    <font>
      <b/>
      <sz val="14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10"/>
      <name val="Lucida Bright"/>
      <family val="1"/>
    </font>
    <font>
      <sz val="1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FF0000"/>
      <name val="Lucida Bright"/>
      <family val="1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8" fillId="14" borderId="0" applyNumberFormat="0" applyBorder="0" applyAlignment="0" applyProtection="0"/>
    <xf numFmtId="0" fontId="128" fillId="15" borderId="0" applyNumberFormat="0" applyBorder="0" applyAlignment="0" applyProtection="0"/>
    <xf numFmtId="0" fontId="128" fillId="16" borderId="0" applyNumberFormat="0" applyBorder="0" applyAlignment="0" applyProtection="0"/>
    <xf numFmtId="0" fontId="128" fillId="17" borderId="0" applyNumberFormat="0" applyBorder="0" applyAlignment="0" applyProtection="0"/>
    <xf numFmtId="0" fontId="128" fillId="18" borderId="0" applyNumberFormat="0" applyBorder="0" applyAlignment="0" applyProtection="0"/>
    <xf numFmtId="0" fontId="128" fillId="19" borderId="0" applyNumberFormat="0" applyBorder="0" applyAlignment="0" applyProtection="0"/>
    <xf numFmtId="0" fontId="128" fillId="20" borderId="0" applyNumberFormat="0" applyBorder="0" applyAlignment="0" applyProtection="0"/>
    <xf numFmtId="0" fontId="128" fillId="21" borderId="0" applyNumberFormat="0" applyBorder="0" applyAlignment="0" applyProtection="0"/>
    <xf numFmtId="0" fontId="128" fillId="22" borderId="0" applyNumberFormat="0" applyBorder="0" applyAlignment="0" applyProtection="0"/>
    <xf numFmtId="0" fontId="128" fillId="23" borderId="0" applyNumberFormat="0" applyBorder="0" applyAlignment="0" applyProtection="0"/>
    <xf numFmtId="0" fontId="128" fillId="24" borderId="0" applyNumberFormat="0" applyBorder="0" applyAlignment="0" applyProtection="0"/>
    <xf numFmtId="0" fontId="128" fillId="25" borderId="0" applyNumberFormat="0" applyBorder="0" applyAlignment="0" applyProtection="0"/>
    <xf numFmtId="0" fontId="129" fillId="26" borderId="0" applyNumberFormat="0" applyBorder="0" applyAlignment="0" applyProtection="0"/>
    <xf numFmtId="0" fontId="130" fillId="27" borderId="1" applyNumberFormat="0" applyAlignment="0" applyProtection="0"/>
    <xf numFmtId="0" fontId="1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3" fillId="29" borderId="0" applyNumberFormat="0" applyBorder="0" applyAlignment="0" applyProtection="0"/>
    <xf numFmtId="0" fontId="134" fillId="0" borderId="3" applyNumberFormat="0" applyFill="0" applyAlignment="0" applyProtection="0"/>
    <xf numFmtId="0" fontId="135" fillId="0" borderId="4" applyNumberFormat="0" applyFill="0" applyAlignment="0" applyProtection="0"/>
    <xf numFmtId="0" fontId="136" fillId="0" borderId="5" applyNumberFormat="0" applyFill="0" applyAlignment="0" applyProtection="0"/>
    <xf numFmtId="0" fontId="13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7" fillId="30" borderId="1" applyNumberFormat="0" applyAlignment="0" applyProtection="0"/>
    <xf numFmtId="0" fontId="138" fillId="0" borderId="6" applyNumberFormat="0" applyFill="0" applyAlignment="0" applyProtection="0"/>
    <xf numFmtId="0" fontId="1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140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1" fillId="0" borderId="0" applyNumberFormat="0" applyFill="0" applyBorder="0" applyAlignment="0" applyProtection="0"/>
    <xf numFmtId="0" fontId="142" fillId="0" borderId="9" applyNumberFormat="0" applyFill="0" applyAlignment="0" applyProtection="0"/>
    <xf numFmtId="0" fontId="143" fillId="0" borderId="0" applyNumberFormat="0" applyFill="0" applyBorder="0" applyAlignment="0" applyProtection="0"/>
  </cellStyleXfs>
  <cellXfs count="453">
    <xf numFmtId="0" fontId="0" fillId="0" borderId="0" xfId="0" applyFont="1" applyAlignment="1">
      <alignment/>
    </xf>
    <xf numFmtId="0" fontId="11" fillId="0" borderId="0" xfId="57" applyFont="1">
      <alignment/>
      <protection/>
    </xf>
    <xf numFmtId="0" fontId="3" fillId="0" borderId="0" xfId="63" applyFont="1" applyAlignment="1">
      <alignment/>
      <protection/>
    </xf>
    <xf numFmtId="0" fontId="10" fillId="0" borderId="0" xfId="63" applyFont="1">
      <alignment/>
      <protection/>
    </xf>
    <xf numFmtId="0" fontId="45" fillId="0" borderId="0" xfId="63" applyFont="1">
      <alignment/>
      <protection/>
    </xf>
    <xf numFmtId="0" fontId="10" fillId="0" borderId="0" xfId="63" applyFont="1" applyAlignment="1">
      <alignment/>
      <protection/>
    </xf>
    <xf numFmtId="0" fontId="46" fillId="0" borderId="0" xfId="63" applyFont="1">
      <alignment/>
      <protection/>
    </xf>
    <xf numFmtId="0" fontId="8" fillId="0" borderId="0" xfId="63" applyFont="1" applyAlignment="1">
      <alignment horizontal="center"/>
      <protection/>
    </xf>
    <xf numFmtId="0" fontId="6" fillId="0" borderId="0" xfId="63" applyFont="1">
      <alignment/>
      <protection/>
    </xf>
    <xf numFmtId="0" fontId="47" fillId="0" borderId="0" xfId="63" applyFont="1">
      <alignment/>
      <protection/>
    </xf>
    <xf numFmtId="0" fontId="10" fillId="0" borderId="0" xfId="63" applyFont="1" applyAlignment="1">
      <alignment horizontal="center"/>
      <protection/>
    </xf>
    <xf numFmtId="0" fontId="48" fillId="0" borderId="0" xfId="63" applyFont="1">
      <alignment/>
      <protection/>
    </xf>
    <xf numFmtId="0" fontId="49" fillId="0" borderId="0" xfId="63" applyFont="1">
      <alignment/>
      <protection/>
    </xf>
    <xf numFmtId="0" fontId="18" fillId="0" borderId="0" xfId="63" applyFont="1" applyAlignment="1">
      <alignment horizontal="center" vertical="center" wrapText="1"/>
      <protection/>
    </xf>
    <xf numFmtId="0" fontId="22" fillId="0" borderId="0" xfId="63" applyFont="1" applyAlignment="1">
      <alignment horizontal="center" vertical="center" wrapText="1"/>
      <protection/>
    </xf>
    <xf numFmtId="0" fontId="15" fillId="0" borderId="10" xfId="63" applyFont="1" applyBorder="1" applyAlignment="1">
      <alignment horizontal="center" vertical="center" wrapText="1"/>
      <protection/>
    </xf>
    <xf numFmtId="0" fontId="15" fillId="0" borderId="11" xfId="63" applyFont="1" applyFill="1" applyBorder="1" applyAlignment="1">
      <alignment horizontal="center" vertical="center" wrapText="1"/>
      <protection/>
    </xf>
    <xf numFmtId="0" fontId="23" fillId="0" borderId="10" xfId="63" applyFont="1" applyBorder="1" applyAlignment="1">
      <alignment horizontal="center"/>
      <protection/>
    </xf>
    <xf numFmtId="0" fontId="23" fillId="0" borderId="0" xfId="63" applyFont="1" applyAlignment="1">
      <alignment horizontal="center"/>
      <protection/>
    </xf>
    <xf numFmtId="0" fontId="10" fillId="0" borderId="0" xfId="63" applyFont="1" applyAlignment="1">
      <alignment horizontal="center" vertical="center" textRotation="90"/>
      <protection/>
    </xf>
    <xf numFmtId="2" fontId="10" fillId="0" borderId="0" xfId="63" applyNumberFormat="1" applyFont="1" applyBorder="1" applyAlignment="1">
      <alignment horizontal="center" vertical="center" textRotation="90"/>
      <protection/>
    </xf>
    <xf numFmtId="0" fontId="4" fillId="0" borderId="0" xfId="63" applyFont="1">
      <alignment/>
      <protection/>
    </xf>
    <xf numFmtId="1" fontId="6" fillId="0" borderId="0" xfId="63" applyNumberFormat="1" applyFont="1">
      <alignment/>
      <protection/>
    </xf>
    <xf numFmtId="1" fontId="4" fillId="0" borderId="0" xfId="63" applyNumberFormat="1" applyFont="1">
      <alignment/>
      <protection/>
    </xf>
    <xf numFmtId="0" fontId="2" fillId="0" borderId="0" xfId="62">
      <alignment/>
      <protection/>
    </xf>
    <xf numFmtId="0" fontId="52" fillId="0" borderId="0" xfId="62" applyFont="1" applyAlignment="1">
      <alignment horizontal="right" vertical="center"/>
      <protection/>
    </xf>
    <xf numFmtId="0" fontId="31" fillId="0" borderId="0" xfId="62" applyFont="1">
      <alignment/>
      <protection/>
    </xf>
    <xf numFmtId="0" fontId="20" fillId="0" borderId="0" xfId="61" applyFont="1">
      <alignment/>
      <protection/>
    </xf>
    <xf numFmtId="0" fontId="32" fillId="0" borderId="0" xfId="62" applyFont="1" applyAlignment="1">
      <alignment vertical="center"/>
      <protection/>
    </xf>
    <xf numFmtId="0" fontId="32" fillId="0" borderId="0" xfId="62" applyFont="1" applyAlignment="1">
      <alignment horizontal="right" vertical="center"/>
      <protection/>
    </xf>
    <xf numFmtId="0" fontId="53" fillId="0" borderId="0" xfId="0" applyFont="1" applyAlignment="1">
      <alignment horizontal="right"/>
    </xf>
    <xf numFmtId="0" fontId="32" fillId="0" borderId="0" xfId="62" applyFont="1" applyAlignment="1">
      <alignment horizontal="left" vertical="center"/>
      <protection/>
    </xf>
    <xf numFmtId="0" fontId="37" fillId="0" borderId="0" xfId="62" applyFont="1">
      <alignment/>
      <protection/>
    </xf>
    <xf numFmtId="0" fontId="38" fillId="33" borderId="10" xfId="62" applyFont="1" applyFill="1" applyBorder="1" applyAlignment="1">
      <alignment horizontal="center" vertical="center" wrapText="1"/>
      <protection/>
    </xf>
    <xf numFmtId="0" fontId="38" fillId="0" borderId="10" xfId="62" applyFont="1" applyBorder="1" applyAlignment="1">
      <alignment horizontal="center" vertical="center" wrapText="1"/>
      <protection/>
    </xf>
    <xf numFmtId="0" fontId="38" fillId="34" borderId="10" xfId="62" applyFont="1" applyFill="1" applyBorder="1" applyAlignment="1">
      <alignment horizontal="center" vertical="center" wrapText="1"/>
      <protection/>
    </xf>
    <xf numFmtId="0" fontId="36" fillId="0" borderId="0" xfId="62" applyFont="1">
      <alignment/>
      <protection/>
    </xf>
    <xf numFmtId="0" fontId="39" fillId="0" borderId="10" xfId="62" applyFont="1" applyBorder="1" applyAlignment="1">
      <alignment horizontal="center" vertical="center"/>
      <protection/>
    </xf>
    <xf numFmtId="0" fontId="39" fillId="33" borderId="10" xfId="62" applyFont="1" applyFill="1" applyBorder="1" applyAlignment="1">
      <alignment horizontal="center" vertical="center"/>
      <protection/>
    </xf>
    <xf numFmtId="0" fontId="39" fillId="34" borderId="10" xfId="62" applyFont="1" applyFill="1" applyBorder="1" applyAlignment="1">
      <alignment horizontal="center" vertical="center"/>
      <protection/>
    </xf>
    <xf numFmtId="0" fontId="40" fillId="0" borderId="0" xfId="62" applyFont="1">
      <alignment/>
      <protection/>
    </xf>
    <xf numFmtId="0" fontId="34" fillId="0" borderId="10" xfId="62" applyFont="1" applyBorder="1" applyAlignment="1">
      <alignment vertical="center"/>
      <protection/>
    </xf>
    <xf numFmtId="0" fontId="54" fillId="0" borderId="10" xfId="62" applyFont="1" applyBorder="1" applyAlignment="1">
      <alignment horizontal="center" vertical="center"/>
      <protection/>
    </xf>
    <xf numFmtId="0" fontId="55" fillId="33" borderId="10" xfId="62" applyFont="1" applyFill="1" applyBorder="1" applyAlignment="1">
      <alignment horizontal="center" vertical="center"/>
      <protection/>
    </xf>
    <xf numFmtId="0" fontId="55" fillId="35" borderId="10" xfId="62" applyFont="1" applyFill="1" applyBorder="1" applyAlignment="1">
      <alignment horizontal="center" vertical="center"/>
      <protection/>
    </xf>
    <xf numFmtId="0" fontId="55" fillId="0" borderId="10" xfId="62" applyFont="1" applyFill="1" applyBorder="1" applyAlignment="1">
      <alignment horizontal="center" vertical="center"/>
      <protection/>
    </xf>
    <xf numFmtId="0" fontId="55" fillId="34" borderId="10" xfId="62" applyFont="1" applyFill="1" applyBorder="1" applyAlignment="1">
      <alignment horizontal="center" vertical="center"/>
      <protection/>
    </xf>
    <xf numFmtId="0" fontId="21" fillId="0" borderId="0" xfId="62" applyFont="1" applyAlignment="1">
      <alignment vertical="center"/>
      <protection/>
    </xf>
    <xf numFmtId="0" fontId="11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62" applyAlignment="1">
      <alignment horizontal="center"/>
      <protection/>
    </xf>
    <xf numFmtId="0" fontId="33" fillId="0" borderId="0" xfId="62" applyFont="1">
      <alignment/>
      <protection/>
    </xf>
    <xf numFmtId="0" fontId="33" fillId="0" borderId="0" xfId="62" applyFont="1" applyAlignment="1">
      <alignment wrapText="1"/>
      <protection/>
    </xf>
    <xf numFmtId="0" fontId="21" fillId="0" borderId="0" xfId="62" applyFont="1" applyAlignment="1">
      <alignment horizontal="center" vertical="center" wrapText="1"/>
      <protection/>
    </xf>
    <xf numFmtId="0" fontId="24" fillId="0" borderId="0" xfId="62" applyFont="1" applyAlignment="1">
      <alignment vertical="center" wrapText="1"/>
      <protection/>
    </xf>
    <xf numFmtId="0" fontId="42" fillId="0" borderId="0" xfId="62" applyFont="1" applyAlignment="1">
      <alignment horizontal="right" vertical="center"/>
      <protection/>
    </xf>
    <xf numFmtId="0" fontId="31" fillId="0" borderId="0" xfId="62" applyFont="1" applyAlignment="1">
      <alignment wrapText="1"/>
      <protection/>
    </xf>
    <xf numFmtId="0" fontId="2" fillId="0" borderId="0" xfId="62" applyAlignment="1">
      <alignment wrapText="1"/>
      <protection/>
    </xf>
    <xf numFmtId="0" fontId="25" fillId="0" borderId="0" xfId="62" applyFont="1" applyAlignment="1">
      <alignment vertical="center"/>
      <protection/>
    </xf>
    <xf numFmtId="0" fontId="25" fillId="0" borderId="0" xfId="62" applyFont="1" applyAlignment="1">
      <alignment vertical="center" wrapText="1"/>
      <protection/>
    </xf>
    <xf numFmtId="0" fontId="25" fillId="0" borderId="0" xfId="62" applyFont="1" applyAlignment="1">
      <alignment horizontal="right" vertical="center" wrapText="1"/>
      <protection/>
    </xf>
    <xf numFmtId="0" fontId="25" fillId="0" borderId="0" xfId="62" applyFont="1" applyAlignment="1">
      <alignment horizontal="left" vertical="center"/>
      <protection/>
    </xf>
    <xf numFmtId="0" fontId="38" fillId="36" borderId="10" xfId="62" applyFont="1" applyFill="1" applyBorder="1" applyAlignment="1">
      <alignment horizontal="center" vertical="center" wrapText="1"/>
      <protection/>
    </xf>
    <xf numFmtId="0" fontId="38" fillId="35" borderId="10" xfId="62" applyFont="1" applyFill="1" applyBorder="1" applyAlignment="1">
      <alignment horizontal="center" vertical="center" wrapText="1"/>
      <protection/>
    </xf>
    <xf numFmtId="0" fontId="39" fillId="0" borderId="10" xfId="62" applyFont="1" applyBorder="1" applyAlignment="1">
      <alignment horizontal="center" vertical="center" wrapText="1"/>
      <protection/>
    </xf>
    <xf numFmtId="0" fontId="39" fillId="0" borderId="0" xfId="62" applyFont="1">
      <alignment/>
      <protection/>
    </xf>
    <xf numFmtId="0" fontId="56" fillId="0" borderId="10" xfId="62" applyFont="1" applyBorder="1" applyAlignment="1">
      <alignment horizontal="center" vertical="center" wrapText="1"/>
      <protection/>
    </xf>
    <xf numFmtId="0" fontId="57" fillId="36" borderId="10" xfId="62" applyFont="1" applyFill="1" applyBorder="1" applyAlignment="1">
      <alignment horizontal="center" vertical="center" textRotation="90" wrapText="1"/>
      <protection/>
    </xf>
    <xf numFmtId="0" fontId="57" fillId="0" borderId="10" xfId="62" applyFont="1" applyBorder="1" applyAlignment="1">
      <alignment horizontal="center" vertical="center" textRotation="90" wrapText="1"/>
      <protection/>
    </xf>
    <xf numFmtId="0" fontId="57" fillId="34" borderId="10" xfId="62" applyFont="1" applyFill="1" applyBorder="1" applyAlignment="1">
      <alignment horizontal="center" vertical="center" textRotation="90" wrapText="1"/>
      <protection/>
    </xf>
    <xf numFmtId="0" fontId="57" fillId="0" borderId="0" xfId="62" applyFont="1" applyAlignment="1">
      <alignment horizontal="center" vertical="center" wrapText="1"/>
      <protection/>
    </xf>
    <xf numFmtId="0" fontId="33" fillId="0" borderId="12" xfId="62" applyFont="1" applyBorder="1" applyAlignment="1">
      <alignment vertical="center" wrapText="1"/>
      <protection/>
    </xf>
    <xf numFmtId="0" fontId="33" fillId="0" borderId="0" xfId="62" applyFont="1" applyBorder="1" applyAlignment="1">
      <alignment vertical="center" wrapText="1"/>
      <protection/>
    </xf>
    <xf numFmtId="0" fontId="33" fillId="0" borderId="0" xfId="62" applyFont="1" applyAlignment="1">
      <alignment vertical="center" wrapText="1"/>
      <protection/>
    </xf>
    <xf numFmtId="0" fontId="33" fillId="0" borderId="0" xfId="62" applyFont="1" applyAlignment="1">
      <alignment horizontal="center" wrapText="1"/>
      <protection/>
    </xf>
    <xf numFmtId="10" fontId="6" fillId="0" borderId="0" xfId="66" applyNumberFormat="1" applyFont="1" applyAlignment="1">
      <alignment/>
    </xf>
    <xf numFmtId="2" fontId="10" fillId="0" borderId="0" xfId="63" applyNumberFormat="1" applyFont="1" applyAlignment="1">
      <alignment horizontal="center" vertical="center" textRotation="90"/>
      <protection/>
    </xf>
    <xf numFmtId="180" fontId="10" fillId="0" borderId="0" xfId="63" applyNumberFormat="1" applyFont="1" applyAlignment="1">
      <alignment horizontal="center" vertical="center" textRotation="90"/>
      <protection/>
    </xf>
    <xf numFmtId="0" fontId="10" fillId="0" borderId="0" xfId="63" applyFont="1" applyFill="1" applyBorder="1" applyAlignment="1">
      <alignment horizontal="center" vertical="center" textRotation="90"/>
      <protection/>
    </xf>
    <xf numFmtId="0" fontId="10" fillId="0" borderId="0" xfId="63" applyFont="1" applyFill="1" applyBorder="1" applyAlignment="1">
      <alignment horizontal="center" vertical="center" textRotation="90" wrapText="1"/>
      <protection/>
    </xf>
    <xf numFmtId="204" fontId="4" fillId="0" borderId="0" xfId="63" applyNumberFormat="1" applyFont="1" applyBorder="1" applyAlignment="1">
      <alignment vertical="center" textRotation="90"/>
      <protection/>
    </xf>
    <xf numFmtId="1" fontId="10" fillId="0" borderId="0" xfId="63" applyNumberFormat="1" applyFont="1" applyBorder="1" applyAlignment="1">
      <alignment horizontal="center" vertical="center" textRotation="90"/>
      <protection/>
    </xf>
    <xf numFmtId="0" fontId="0" fillId="0" borderId="0" xfId="0" applyFont="1" applyFill="1" applyAlignment="1">
      <alignment/>
    </xf>
    <xf numFmtId="204" fontId="4" fillId="0" borderId="0" xfId="63" applyNumberFormat="1" applyFont="1" applyBorder="1" applyAlignment="1">
      <alignment/>
      <protection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4" fillId="0" borderId="0" xfId="62" applyFont="1" applyBorder="1" applyAlignment="1">
      <alignment vertical="center"/>
      <protection/>
    </xf>
    <xf numFmtId="0" fontId="54" fillId="0" borderId="0" xfId="62" applyFont="1" applyBorder="1" applyAlignment="1">
      <alignment horizontal="center" vertical="center"/>
      <protection/>
    </xf>
    <xf numFmtId="0" fontId="55" fillId="33" borderId="0" xfId="62" applyFont="1" applyFill="1" applyBorder="1" applyAlignment="1">
      <alignment horizontal="center" vertical="center"/>
      <protection/>
    </xf>
    <xf numFmtId="0" fontId="55" fillId="35" borderId="0" xfId="62" applyFont="1" applyFill="1" applyBorder="1" applyAlignment="1">
      <alignment horizontal="center" vertical="center"/>
      <protection/>
    </xf>
    <xf numFmtId="0" fontId="55" fillId="0" borderId="0" xfId="62" applyFont="1" applyFill="1" applyBorder="1" applyAlignment="1">
      <alignment horizontal="center" vertical="center"/>
      <protection/>
    </xf>
    <xf numFmtId="0" fontId="55" fillId="34" borderId="0" xfId="6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0" fillId="35" borderId="0" xfId="0" applyFont="1" applyFill="1" applyAlignment="1">
      <alignment/>
    </xf>
    <xf numFmtId="0" fontId="44" fillId="35" borderId="0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0" fillId="35" borderId="0" xfId="0" applyFill="1" applyAlignment="1">
      <alignment vertical="center"/>
    </xf>
    <xf numFmtId="0" fontId="0" fillId="35" borderId="0" xfId="0" applyFill="1" applyAlignment="1">
      <alignment horizontal="center"/>
    </xf>
    <xf numFmtId="0" fontId="81" fillId="0" borderId="10" xfId="62" applyFont="1" applyBorder="1" applyAlignment="1">
      <alignment horizontal="center" vertical="center" wrapText="1"/>
      <protection/>
    </xf>
    <xf numFmtId="49" fontId="0" fillId="0" borderId="0" xfId="0" applyNumberFormat="1" applyFont="1" applyFill="1" applyAlignment="1">
      <alignment/>
    </xf>
    <xf numFmtId="208" fontId="4" fillId="35" borderId="0" xfId="63" applyNumberFormat="1" applyFont="1" applyFill="1" applyBorder="1" applyAlignment="1">
      <alignment vertical="center" textRotation="90"/>
      <protection/>
    </xf>
    <xf numFmtId="0" fontId="80" fillId="35" borderId="0" xfId="0" applyFont="1" applyFill="1" applyBorder="1" applyAlignment="1">
      <alignment horizontal="center" vertical="center" wrapText="1"/>
    </xf>
    <xf numFmtId="0" fontId="79" fillId="35" borderId="0" xfId="0" applyFont="1" applyFill="1" applyBorder="1" applyAlignment="1">
      <alignment horizontal="center" vertical="center" wrapText="1"/>
    </xf>
    <xf numFmtId="0" fontId="44" fillId="35" borderId="0" xfId="0" applyFont="1" applyFill="1" applyAlignment="1">
      <alignment wrapText="1"/>
    </xf>
    <xf numFmtId="0" fontId="76" fillId="35" borderId="0" xfId="0" applyFont="1" applyFill="1" applyBorder="1" applyAlignment="1">
      <alignment wrapText="1"/>
    </xf>
    <xf numFmtId="49" fontId="0" fillId="35" borderId="0" xfId="0" applyNumberFormat="1" applyFill="1" applyAlignment="1">
      <alignment/>
    </xf>
    <xf numFmtId="0" fontId="63" fillId="35" borderId="10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6" fillId="35" borderId="0" xfId="57" applyFont="1" applyFill="1">
      <alignment/>
      <protection/>
    </xf>
    <xf numFmtId="0" fontId="6" fillId="35" borderId="0" xfId="57" applyFont="1" applyFill="1" applyBorder="1">
      <alignment/>
      <protection/>
    </xf>
    <xf numFmtId="0" fontId="41" fillId="35" borderId="0" xfId="57" applyFont="1" applyFill="1" applyAlignment="1">
      <alignment horizontal="center"/>
      <protection/>
    </xf>
    <xf numFmtId="0" fontId="69" fillId="35" borderId="0" xfId="57" applyFont="1" applyFill="1" applyAlignment="1">
      <alignment horizontal="center"/>
      <protection/>
    </xf>
    <xf numFmtId="0" fontId="70" fillId="35" borderId="0" xfId="0" applyFont="1" applyFill="1" applyAlignment="1">
      <alignment horizontal="center" wrapText="1"/>
    </xf>
    <xf numFmtId="0" fontId="44" fillId="35" borderId="0" xfId="0" applyFont="1" applyFill="1" applyBorder="1" applyAlignment="1">
      <alignment wrapText="1"/>
    </xf>
    <xf numFmtId="0" fontId="63" fillId="35" borderId="0" xfId="0" applyFont="1" applyFill="1" applyAlignment="1">
      <alignment wrapText="1"/>
    </xf>
    <xf numFmtId="0" fontId="63" fillId="35" borderId="0" xfId="0" applyFont="1" applyFill="1" applyBorder="1" applyAlignment="1">
      <alignment horizontal="right" wrapText="1"/>
    </xf>
    <xf numFmtId="0" fontId="63" fillId="35" borderId="0" xfId="0" applyFont="1" applyFill="1" applyBorder="1" applyAlignment="1">
      <alignment wrapText="1"/>
    </xf>
    <xf numFmtId="0" fontId="63" fillId="35" borderId="0" xfId="0" applyFont="1" applyFill="1" applyAlignment="1">
      <alignment horizontal="center" wrapText="1"/>
    </xf>
    <xf numFmtId="0" fontId="76" fillId="35" borderId="0" xfId="0" applyFont="1" applyFill="1" applyAlignment="1">
      <alignment wrapText="1"/>
    </xf>
    <xf numFmtId="208" fontId="76" fillId="35" borderId="0" xfId="0" applyNumberFormat="1" applyFont="1" applyFill="1" applyAlignment="1">
      <alignment wrapText="1"/>
    </xf>
    <xf numFmtId="0" fontId="76" fillId="35" borderId="10" xfId="0" applyFont="1" applyFill="1" applyBorder="1" applyAlignment="1">
      <alignment horizontal="center" vertical="center" wrapText="1"/>
    </xf>
    <xf numFmtId="0" fontId="75" fillId="35" borderId="0" xfId="0" applyFont="1" applyFill="1" applyBorder="1" applyAlignment="1">
      <alignment horizontal="center" vertical="top"/>
    </xf>
    <xf numFmtId="0" fontId="75" fillId="35" borderId="0" xfId="0" applyFont="1" applyFill="1" applyBorder="1" applyAlignment="1">
      <alignment horizontal="center"/>
    </xf>
    <xf numFmtId="208" fontId="63" fillId="35" borderId="0" xfId="0" applyNumberFormat="1" applyFont="1" applyFill="1" applyAlignment="1">
      <alignment wrapText="1"/>
    </xf>
    <xf numFmtId="0" fontId="75" fillId="35" borderId="0" xfId="0" applyFont="1" applyFill="1" applyAlignment="1">
      <alignment horizontal="center"/>
    </xf>
    <xf numFmtId="0" fontId="75" fillId="35" borderId="0" xfId="0" applyFont="1" applyFill="1" applyAlignment="1">
      <alignment horizontal="center" vertical="center"/>
    </xf>
    <xf numFmtId="204" fontId="4" fillId="0" borderId="0" xfId="63" applyNumberFormat="1" applyFont="1" applyBorder="1" applyAlignment="1">
      <alignment vertical="center"/>
      <protection/>
    </xf>
    <xf numFmtId="0" fontId="95" fillId="35" borderId="0" xfId="0" applyFont="1" applyFill="1" applyAlignment="1">
      <alignment/>
    </xf>
    <xf numFmtId="0" fontId="88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35" borderId="0" xfId="0" applyFill="1" applyBorder="1" applyAlignment="1">
      <alignment vertical="center"/>
    </xf>
    <xf numFmtId="0" fontId="0" fillId="35" borderId="0" xfId="0" applyFill="1" applyBorder="1" applyAlignment="1">
      <alignment/>
    </xf>
    <xf numFmtId="0" fontId="95" fillId="35" borderId="0" xfId="0" applyFont="1" applyFill="1" applyBorder="1" applyAlignment="1">
      <alignment/>
    </xf>
    <xf numFmtId="0" fontId="43" fillId="37" borderId="0" xfId="0" applyFont="1" applyFill="1" applyAlignment="1">
      <alignment/>
    </xf>
    <xf numFmtId="0" fontId="43" fillId="37" borderId="0" xfId="0" applyFont="1" applyFill="1" applyAlignment="1">
      <alignment horizontal="center"/>
    </xf>
    <xf numFmtId="49" fontId="43" fillId="37" borderId="0" xfId="0" applyNumberFormat="1" applyFont="1" applyFill="1" applyAlignment="1">
      <alignment/>
    </xf>
    <xf numFmtId="0" fontId="26" fillId="37" borderId="0" xfId="0" applyFont="1" applyFill="1" applyAlignment="1">
      <alignment/>
    </xf>
    <xf numFmtId="208" fontId="43" fillId="35" borderId="10" xfId="0" applyNumberFormat="1" applyFont="1" applyFill="1" applyBorder="1" applyAlignment="1">
      <alignment vertical="center"/>
    </xf>
    <xf numFmtId="2" fontId="1" fillId="35" borderId="13" xfId="0" applyNumberFormat="1" applyFont="1" applyFill="1" applyBorder="1" applyAlignment="1">
      <alignment horizontal="center" vertical="center"/>
    </xf>
    <xf numFmtId="0" fontId="95" fillId="35" borderId="0" xfId="0" applyFont="1" applyFill="1" applyAlignment="1">
      <alignment horizontal="center"/>
    </xf>
    <xf numFmtId="0" fontId="76" fillId="35" borderId="0" xfId="0" applyFont="1" applyFill="1" applyBorder="1" applyAlignment="1">
      <alignment horizontal="center" vertical="center" wrapText="1"/>
    </xf>
    <xf numFmtId="0" fontId="76" fillId="35" borderId="14" xfId="0" applyFont="1" applyFill="1" applyBorder="1" applyAlignment="1">
      <alignment horizontal="center" vertical="center" wrapText="1"/>
    </xf>
    <xf numFmtId="0" fontId="67" fillId="35" borderId="0" xfId="57" applyFont="1" applyFill="1" applyAlignment="1">
      <alignment/>
      <protection/>
    </xf>
    <xf numFmtId="0" fontId="68" fillId="35" borderId="0" xfId="57" applyFont="1" applyFill="1" applyAlignment="1">
      <alignment horizontal="center"/>
      <protection/>
    </xf>
    <xf numFmtId="0" fontId="46" fillId="35" borderId="0" xfId="57" applyFont="1" applyFill="1">
      <alignment/>
      <protection/>
    </xf>
    <xf numFmtId="0" fontId="45" fillId="35" borderId="0" xfId="57" applyFont="1" applyFill="1" applyAlignment="1">
      <alignment horizontal="center"/>
      <protection/>
    </xf>
    <xf numFmtId="180" fontId="45" fillId="35" borderId="0" xfId="57" applyNumberFormat="1" applyFont="1" applyFill="1" applyAlignment="1">
      <alignment horizontal="center"/>
      <protection/>
    </xf>
    <xf numFmtId="0" fontId="83" fillId="35" borderId="0" xfId="0" applyFont="1" applyFill="1" applyAlignment="1">
      <alignment/>
    </xf>
    <xf numFmtId="0" fontId="86" fillId="35" borderId="0" xfId="0" applyFont="1" applyFill="1" applyBorder="1" applyAlignment="1">
      <alignment horizontal="center" vertical="center" wrapText="1"/>
    </xf>
    <xf numFmtId="1" fontId="86" fillId="35" borderId="0" xfId="0" applyNumberFormat="1" applyFont="1" applyFill="1" applyBorder="1" applyAlignment="1">
      <alignment horizontal="center" vertical="center" wrapText="1"/>
    </xf>
    <xf numFmtId="208" fontId="86" fillId="35" borderId="0" xfId="0" applyNumberFormat="1" applyFont="1" applyFill="1" applyBorder="1" applyAlignment="1">
      <alignment horizontal="center" vertical="center" wrapText="1"/>
    </xf>
    <xf numFmtId="0" fontId="43" fillId="38" borderId="0" xfId="0" applyFont="1" applyFill="1" applyAlignment="1">
      <alignment/>
    </xf>
    <xf numFmtId="0" fontId="101" fillId="38" borderId="0" xfId="57" applyFont="1" applyFill="1" applyAlignment="1">
      <alignment horizontal="center"/>
      <protection/>
    </xf>
    <xf numFmtId="0" fontId="102" fillId="38" borderId="10" xfId="57" applyFont="1" applyFill="1" applyBorder="1" applyAlignment="1">
      <alignment horizontal="center" vertical="center" wrapText="1"/>
      <protection/>
    </xf>
    <xf numFmtId="0" fontId="99" fillId="38" borderId="10" xfId="57" applyFont="1" applyFill="1" applyBorder="1" applyAlignment="1">
      <alignment horizontal="center" vertical="center"/>
      <protection/>
    </xf>
    <xf numFmtId="1" fontId="55" fillId="38" borderId="10" xfId="0" applyNumberFormat="1" applyFont="1" applyFill="1" applyBorder="1" applyAlignment="1">
      <alignment horizontal="center" vertical="center"/>
    </xf>
    <xf numFmtId="2" fontId="43" fillId="39" borderId="13" xfId="0" applyNumberFormat="1" applyFont="1" applyFill="1" applyBorder="1" applyAlignment="1">
      <alignment horizontal="center" vertical="center"/>
    </xf>
    <xf numFmtId="0" fontId="43" fillId="39" borderId="10" xfId="0" applyFont="1" applyFill="1" applyBorder="1" applyAlignment="1">
      <alignment horizontal="center" vertical="center"/>
    </xf>
    <xf numFmtId="208" fontId="43" fillId="39" borderId="10" xfId="0" applyNumberFormat="1" applyFont="1" applyFill="1" applyBorder="1" applyAlignment="1">
      <alignment vertical="center"/>
    </xf>
    <xf numFmtId="0" fontId="43" fillId="39" borderId="0" xfId="0" applyFont="1" applyFill="1" applyBorder="1" applyAlignment="1">
      <alignment vertical="center"/>
    </xf>
    <xf numFmtId="0" fontId="43" fillId="39" borderId="0" xfId="0" applyFont="1" applyFill="1" applyAlignment="1">
      <alignment vertical="center"/>
    </xf>
    <xf numFmtId="2" fontId="1" fillId="39" borderId="10" xfId="0" applyNumberFormat="1" applyFont="1" applyFill="1" applyBorder="1" applyAlignment="1">
      <alignment horizontal="center" vertical="center"/>
    </xf>
    <xf numFmtId="0" fontId="1" fillId="39" borderId="10" xfId="0" applyFont="1" applyFill="1" applyBorder="1" applyAlignment="1">
      <alignment horizontal="center" vertical="center"/>
    </xf>
    <xf numFmtId="0" fontId="1" fillId="39" borderId="10" xfId="0" applyFont="1" applyFill="1" applyBorder="1" applyAlignment="1">
      <alignment vertical="center"/>
    </xf>
    <xf numFmtId="2" fontId="1" fillId="39" borderId="15" xfId="0" applyNumberFormat="1" applyFont="1" applyFill="1" applyBorder="1" applyAlignment="1">
      <alignment horizontal="center" vertical="center"/>
    </xf>
    <xf numFmtId="0" fontId="1" fillId="39" borderId="16" xfId="0" applyFont="1" applyFill="1" applyBorder="1" applyAlignment="1">
      <alignment horizontal="center" vertical="center"/>
    </xf>
    <xf numFmtId="208" fontId="43" fillId="39" borderId="16" xfId="0" applyNumberFormat="1" applyFont="1" applyFill="1" applyBorder="1" applyAlignment="1">
      <alignment vertical="center"/>
    </xf>
    <xf numFmtId="2" fontId="1" fillId="39" borderId="13" xfId="0" applyNumberFormat="1" applyFont="1" applyFill="1" applyBorder="1" applyAlignment="1">
      <alignment horizontal="center" vertical="center"/>
    </xf>
    <xf numFmtId="0" fontId="43" fillId="39" borderId="0" xfId="0" applyFont="1" applyFill="1" applyBorder="1" applyAlignment="1">
      <alignment vertical="center"/>
    </xf>
    <xf numFmtId="0" fontId="43" fillId="39" borderId="0" xfId="0" applyFont="1" applyFill="1" applyAlignment="1">
      <alignment vertical="center"/>
    </xf>
    <xf numFmtId="0" fontId="43" fillId="39" borderId="13" xfId="0" applyFont="1" applyFill="1" applyBorder="1" applyAlignment="1">
      <alignment vertical="center"/>
    </xf>
    <xf numFmtId="0" fontId="43" fillId="39" borderId="10" xfId="0" applyFont="1" applyFill="1" applyBorder="1" applyAlignment="1">
      <alignment vertical="center"/>
    </xf>
    <xf numFmtId="0" fontId="43" fillId="39" borderId="13" xfId="0" applyFont="1" applyFill="1" applyBorder="1" applyAlignment="1">
      <alignment vertical="center"/>
    </xf>
    <xf numFmtId="0" fontId="43" fillId="39" borderId="10" xfId="0" applyFont="1" applyFill="1" applyBorder="1" applyAlignment="1">
      <alignment vertical="center"/>
    </xf>
    <xf numFmtId="0" fontId="21" fillId="38" borderId="10" xfId="57" applyFont="1" applyFill="1" applyBorder="1" applyAlignment="1">
      <alignment horizontal="center" vertical="center" wrapText="1"/>
      <protection/>
    </xf>
    <xf numFmtId="208" fontId="79" fillId="35" borderId="0" xfId="0" applyNumberFormat="1" applyFont="1" applyFill="1" applyBorder="1" applyAlignment="1">
      <alignment horizontal="center" vertical="center" wrapText="1"/>
    </xf>
    <xf numFmtId="0" fontId="79" fillId="38" borderId="10" xfId="0" applyFont="1" applyFill="1" applyBorder="1" applyAlignment="1">
      <alignment horizontal="center" vertical="center" wrapText="1"/>
    </xf>
    <xf numFmtId="0" fontId="80" fillId="38" borderId="10" xfId="0" applyFont="1" applyFill="1" applyBorder="1" applyAlignment="1">
      <alignment horizontal="center" vertical="center" wrapText="1"/>
    </xf>
    <xf numFmtId="208" fontId="79" fillId="38" borderId="10" xfId="0" applyNumberFormat="1" applyFont="1" applyFill="1" applyBorder="1" applyAlignment="1">
      <alignment horizontal="center" vertical="center" wrapText="1"/>
    </xf>
    <xf numFmtId="204" fontId="79" fillId="38" borderId="10" xfId="0" applyNumberFormat="1" applyFont="1" applyFill="1" applyBorder="1" applyAlignment="1">
      <alignment horizontal="center" vertical="center" wrapText="1"/>
    </xf>
    <xf numFmtId="0" fontId="79" fillId="38" borderId="0" xfId="0" applyFont="1" applyFill="1" applyBorder="1" applyAlignment="1">
      <alignment horizontal="center" vertical="center" wrapText="1"/>
    </xf>
    <xf numFmtId="0" fontId="80" fillId="38" borderId="0" xfId="0" applyFont="1" applyFill="1" applyBorder="1" applyAlignment="1">
      <alignment horizontal="center" vertical="center" wrapText="1"/>
    </xf>
    <xf numFmtId="0" fontId="79" fillId="38" borderId="0" xfId="0" applyNumberFormat="1" applyFont="1" applyFill="1" applyBorder="1" applyAlignment="1">
      <alignment horizontal="center" vertical="center" wrapText="1"/>
    </xf>
    <xf numFmtId="208" fontId="80" fillId="38" borderId="10" xfId="0" applyNumberFormat="1" applyFont="1" applyFill="1" applyBorder="1" applyAlignment="1">
      <alignment horizontal="center" vertical="center" wrapText="1"/>
    </xf>
    <xf numFmtId="0" fontId="104" fillId="38" borderId="0" xfId="0" applyFont="1" applyFill="1" applyBorder="1" applyAlignment="1">
      <alignment horizontal="center" vertical="center" wrapText="1"/>
    </xf>
    <xf numFmtId="0" fontId="89" fillId="38" borderId="10" xfId="0" applyFont="1" applyFill="1" applyBorder="1" applyAlignment="1">
      <alignment horizontal="center" vertical="center" wrapText="1"/>
    </xf>
    <xf numFmtId="208" fontId="89" fillId="38" borderId="10" xfId="0" applyNumberFormat="1" applyFont="1" applyFill="1" applyBorder="1" applyAlignment="1">
      <alignment horizontal="center" vertical="center" wrapText="1"/>
    </xf>
    <xf numFmtId="180" fontId="75" fillId="38" borderId="10" xfId="57" applyNumberFormat="1" applyFont="1" applyFill="1" applyBorder="1" applyAlignment="1">
      <alignment horizontal="center" wrapText="1"/>
      <protection/>
    </xf>
    <xf numFmtId="2" fontId="75" fillId="38" borderId="10" xfId="57" applyNumberFormat="1" applyFont="1" applyFill="1" applyBorder="1" applyAlignment="1">
      <alignment horizontal="center"/>
      <protection/>
    </xf>
    <xf numFmtId="0" fontId="75" fillId="38" borderId="10" xfId="57" applyFont="1" applyFill="1" applyBorder="1" applyAlignment="1">
      <alignment horizontal="center"/>
      <protection/>
    </xf>
    <xf numFmtId="180" fontId="75" fillId="38" borderId="10" xfId="57" applyNumberFormat="1" applyFont="1" applyFill="1" applyBorder="1" applyAlignment="1">
      <alignment horizontal="center"/>
      <protection/>
    </xf>
    <xf numFmtId="180" fontId="75" fillId="38" borderId="17" xfId="57" applyNumberFormat="1" applyFont="1" applyFill="1" applyBorder="1" applyAlignment="1">
      <alignment horizontal="center"/>
      <protection/>
    </xf>
    <xf numFmtId="180" fontId="75" fillId="38" borderId="0" xfId="57" applyNumberFormat="1" applyFont="1" applyFill="1" applyBorder="1" applyAlignment="1">
      <alignment horizontal="center"/>
      <protection/>
    </xf>
    <xf numFmtId="180" fontId="75" fillId="38" borderId="16" xfId="57" applyNumberFormat="1" applyFont="1" applyFill="1" applyBorder="1" applyAlignment="1">
      <alignment horizontal="center"/>
      <protection/>
    </xf>
    <xf numFmtId="208" fontId="16" fillId="38" borderId="10" xfId="57" applyNumberFormat="1" applyFont="1" applyFill="1" applyBorder="1" applyAlignment="1">
      <alignment horizontal="center"/>
      <protection/>
    </xf>
    <xf numFmtId="180" fontId="75" fillId="38" borderId="16" xfId="57" applyNumberFormat="1" applyFont="1" applyFill="1" applyBorder="1" applyAlignment="1">
      <alignment horizontal="center" wrapText="1"/>
      <protection/>
    </xf>
    <xf numFmtId="2" fontId="75" fillId="38" borderId="16" xfId="57" applyNumberFormat="1" applyFont="1" applyFill="1" applyBorder="1" applyAlignment="1">
      <alignment horizontal="center"/>
      <protection/>
    </xf>
    <xf numFmtId="0" fontId="75" fillId="38" borderId="16" xfId="57" applyFont="1" applyFill="1" applyBorder="1" applyAlignment="1">
      <alignment horizontal="center"/>
      <protection/>
    </xf>
    <xf numFmtId="180" fontId="75" fillId="38" borderId="11" xfId="57" applyNumberFormat="1" applyFont="1" applyFill="1" applyBorder="1" applyAlignment="1">
      <alignment horizontal="center"/>
      <protection/>
    </xf>
    <xf numFmtId="0" fontId="75" fillId="38" borderId="0" xfId="57" applyFont="1" applyFill="1" applyBorder="1" applyAlignment="1">
      <alignment horizontal="center"/>
      <protection/>
    </xf>
    <xf numFmtId="180" fontId="16" fillId="38" borderId="10" xfId="57" applyNumberFormat="1" applyFont="1" applyFill="1" applyBorder="1" applyAlignment="1">
      <alignment horizontal="center" wrapText="1"/>
      <protection/>
    </xf>
    <xf numFmtId="2" fontId="16" fillId="38" borderId="10" xfId="57" applyNumberFormat="1" applyFont="1" applyFill="1" applyBorder="1" applyAlignment="1">
      <alignment horizontal="center"/>
      <protection/>
    </xf>
    <xf numFmtId="0" fontId="16" fillId="38" borderId="10" xfId="57" applyFont="1" applyFill="1" applyBorder="1" applyAlignment="1">
      <alignment horizontal="center"/>
      <protection/>
    </xf>
    <xf numFmtId="180" fontId="16" fillId="38" borderId="10" xfId="57" applyNumberFormat="1" applyFont="1" applyFill="1" applyBorder="1" applyAlignment="1">
      <alignment horizontal="center"/>
      <protection/>
    </xf>
    <xf numFmtId="180" fontId="16" fillId="38" borderId="17" xfId="57" applyNumberFormat="1" applyFont="1" applyFill="1" applyBorder="1" applyAlignment="1">
      <alignment horizontal="center"/>
      <protection/>
    </xf>
    <xf numFmtId="180" fontId="16" fillId="38" borderId="0" xfId="57" applyNumberFormat="1" applyFont="1" applyFill="1" applyBorder="1" applyAlignment="1">
      <alignment horizontal="center"/>
      <protection/>
    </xf>
    <xf numFmtId="0" fontId="16" fillId="38" borderId="0" xfId="57" applyFont="1" applyFill="1" applyBorder="1" applyAlignment="1">
      <alignment horizontal="center"/>
      <protection/>
    </xf>
    <xf numFmtId="206" fontId="89" fillId="38" borderId="10" xfId="0" applyNumberFormat="1" applyFont="1" applyFill="1" applyBorder="1" applyAlignment="1">
      <alignment horizontal="center" vertical="center" wrapText="1"/>
    </xf>
    <xf numFmtId="0" fontId="89" fillId="38" borderId="14" xfId="0" applyFont="1" applyFill="1" applyBorder="1" applyAlignment="1">
      <alignment horizontal="center" vertical="center" wrapText="1"/>
    </xf>
    <xf numFmtId="208" fontId="89" fillId="38" borderId="14" xfId="0" applyNumberFormat="1" applyFont="1" applyFill="1" applyBorder="1" applyAlignment="1">
      <alignment horizontal="center" vertical="center" wrapText="1"/>
    </xf>
    <xf numFmtId="0" fontId="89" fillId="38" borderId="16" xfId="0" applyFont="1" applyFill="1" applyBorder="1" applyAlignment="1">
      <alignment horizontal="center" vertical="center" wrapText="1"/>
    </xf>
    <xf numFmtId="208" fontId="89" fillId="38" borderId="16" xfId="0" applyNumberFormat="1" applyFont="1" applyFill="1" applyBorder="1" applyAlignment="1">
      <alignment horizontal="center" vertical="center" wrapText="1"/>
    </xf>
    <xf numFmtId="180" fontId="16" fillId="38" borderId="16" xfId="57" applyNumberFormat="1" applyFont="1" applyFill="1" applyBorder="1" applyAlignment="1">
      <alignment horizontal="center" wrapText="1"/>
      <protection/>
    </xf>
    <xf numFmtId="2" fontId="16" fillId="38" borderId="16" xfId="57" applyNumberFormat="1" applyFont="1" applyFill="1" applyBorder="1" applyAlignment="1">
      <alignment horizontal="center"/>
      <protection/>
    </xf>
    <xf numFmtId="0" fontId="16" fillId="38" borderId="16" xfId="57" applyFont="1" applyFill="1" applyBorder="1" applyAlignment="1">
      <alignment horizontal="center"/>
      <protection/>
    </xf>
    <xf numFmtId="180" fontId="16" fillId="38" borderId="16" xfId="57" applyNumberFormat="1" applyFont="1" applyFill="1" applyBorder="1" applyAlignment="1">
      <alignment horizontal="center"/>
      <protection/>
    </xf>
    <xf numFmtId="180" fontId="16" fillId="38" borderId="11" xfId="57" applyNumberFormat="1" applyFont="1" applyFill="1" applyBorder="1" applyAlignment="1">
      <alignment horizontal="center"/>
      <protection/>
    </xf>
    <xf numFmtId="206" fontId="79" fillId="38" borderId="10" xfId="0" applyNumberFormat="1" applyFont="1" applyFill="1" applyBorder="1" applyAlignment="1">
      <alignment horizontal="center" vertical="center" wrapText="1"/>
    </xf>
    <xf numFmtId="180" fontId="88" fillId="38" borderId="10" xfId="57" applyNumberFormat="1" applyFont="1" applyFill="1" applyBorder="1" applyAlignment="1">
      <alignment horizontal="center" wrapText="1"/>
      <protection/>
    </xf>
    <xf numFmtId="0" fontId="88" fillId="38" borderId="10" xfId="57" applyFont="1" applyFill="1" applyBorder="1" applyAlignment="1">
      <alignment horizontal="center"/>
      <protection/>
    </xf>
    <xf numFmtId="180" fontId="88" fillId="38" borderId="17" xfId="57" applyNumberFormat="1" applyFont="1" applyFill="1" applyBorder="1" applyAlignment="1">
      <alignment horizontal="center"/>
      <protection/>
    </xf>
    <xf numFmtId="180" fontId="88" fillId="38" borderId="0" xfId="57" applyNumberFormat="1" applyFont="1" applyFill="1" applyBorder="1" applyAlignment="1">
      <alignment horizontal="center"/>
      <protection/>
    </xf>
    <xf numFmtId="180" fontId="88" fillId="38" borderId="10" xfId="57" applyNumberFormat="1" applyFont="1" applyFill="1" applyBorder="1" applyAlignment="1">
      <alignment horizontal="center"/>
      <protection/>
    </xf>
    <xf numFmtId="2" fontId="88" fillId="38" borderId="10" xfId="57" applyNumberFormat="1" applyFont="1" applyFill="1" applyBorder="1" applyAlignment="1">
      <alignment horizontal="center"/>
      <protection/>
    </xf>
    <xf numFmtId="0" fontId="88" fillId="38" borderId="0" xfId="57" applyFont="1" applyFill="1" applyBorder="1" applyAlignment="1">
      <alignment horizontal="center"/>
      <protection/>
    </xf>
    <xf numFmtId="0" fontId="75" fillId="38" borderId="17" xfId="57" applyFont="1" applyFill="1" applyBorder="1" applyAlignment="1">
      <alignment horizontal="center"/>
      <protection/>
    </xf>
    <xf numFmtId="0" fontId="16" fillId="38" borderId="17" xfId="57" applyFont="1" applyFill="1" applyBorder="1" applyAlignment="1">
      <alignment horizontal="center"/>
      <protection/>
    </xf>
    <xf numFmtId="208" fontId="16" fillId="38" borderId="0" xfId="57" applyNumberFormat="1" applyFont="1" applyFill="1" applyBorder="1" applyAlignment="1">
      <alignment horizontal="center"/>
      <protection/>
    </xf>
    <xf numFmtId="2" fontId="88" fillId="38" borderId="10" xfId="66" applyNumberFormat="1" applyFont="1" applyFill="1" applyBorder="1" applyAlignment="1">
      <alignment horizontal="center"/>
    </xf>
    <xf numFmtId="184" fontId="88" fillId="38" borderId="10" xfId="57" applyNumberFormat="1" applyFont="1" applyFill="1" applyBorder="1" applyAlignment="1">
      <alignment horizontal="center"/>
      <protection/>
    </xf>
    <xf numFmtId="0" fontId="88" fillId="38" borderId="17" xfId="57" applyFont="1" applyFill="1" applyBorder="1" applyAlignment="1">
      <alignment horizontal="center"/>
      <protection/>
    </xf>
    <xf numFmtId="0" fontId="67" fillId="38" borderId="0" xfId="57" applyFont="1" applyFill="1" applyAlignment="1">
      <alignment/>
      <protection/>
    </xf>
    <xf numFmtId="0" fontId="68" fillId="38" borderId="0" xfId="57" applyFont="1" applyFill="1" applyAlignment="1">
      <alignment horizontal="center"/>
      <protection/>
    </xf>
    <xf numFmtId="0" fontId="45" fillId="38" borderId="0" xfId="57" applyFont="1" applyFill="1" applyAlignment="1">
      <alignment horizontal="center"/>
      <protection/>
    </xf>
    <xf numFmtId="0" fontId="86" fillId="38" borderId="0" xfId="0" applyFont="1" applyFill="1" applyBorder="1" applyAlignment="1">
      <alignment horizontal="center" vertical="center" wrapText="1"/>
    </xf>
    <xf numFmtId="208" fontId="86" fillId="38" borderId="0" xfId="0" applyNumberFormat="1" applyFont="1" applyFill="1" applyBorder="1" applyAlignment="1">
      <alignment horizontal="center" vertical="center" wrapText="1"/>
    </xf>
    <xf numFmtId="0" fontId="76" fillId="38" borderId="14" xfId="0" applyFont="1" applyFill="1" applyBorder="1" applyAlignment="1">
      <alignment horizontal="center" vertical="center" wrapText="1"/>
    </xf>
    <xf numFmtId="0" fontId="63" fillId="38" borderId="0" xfId="0" applyFont="1" applyFill="1" applyAlignment="1">
      <alignment horizontal="center" wrapText="1"/>
    </xf>
    <xf numFmtId="0" fontId="76" fillId="38" borderId="0" xfId="0" applyFont="1" applyFill="1" applyAlignment="1">
      <alignment wrapText="1"/>
    </xf>
    <xf numFmtId="0" fontId="44" fillId="38" borderId="0" xfId="0" applyFont="1" applyFill="1" applyAlignment="1">
      <alignment wrapText="1"/>
    </xf>
    <xf numFmtId="0" fontId="7" fillId="38" borderId="0" xfId="57" applyFont="1" applyFill="1" applyAlignment="1">
      <alignment horizontal="center"/>
      <protection/>
    </xf>
    <xf numFmtId="0" fontId="6" fillId="38" borderId="0" xfId="57" applyFont="1" applyFill="1">
      <alignment/>
      <protection/>
    </xf>
    <xf numFmtId="0" fontId="6" fillId="38" borderId="0" xfId="57" applyFont="1" applyFill="1" applyBorder="1">
      <alignment/>
      <protection/>
    </xf>
    <xf numFmtId="0" fontId="8" fillId="38" borderId="0" xfId="57" applyFont="1" applyFill="1" applyAlignment="1">
      <alignment horizontal="center"/>
      <protection/>
    </xf>
    <xf numFmtId="0" fontId="72" fillId="38" borderId="0" xfId="57" applyFont="1" applyFill="1" applyAlignment="1">
      <alignment horizontal="center"/>
      <protection/>
    </xf>
    <xf numFmtId="0" fontId="74" fillId="38" borderId="0" xfId="57" applyFont="1" applyFill="1" applyAlignment="1">
      <alignment horizontal="center"/>
      <protection/>
    </xf>
    <xf numFmtId="0" fontId="9" fillId="38" borderId="0" xfId="57" applyFont="1" applyFill="1" applyAlignment="1">
      <alignment horizontal="center"/>
      <protection/>
    </xf>
    <xf numFmtId="0" fontId="19" fillId="38" borderId="0" xfId="57" applyFont="1" applyFill="1" applyAlignment="1">
      <alignment horizontal="center"/>
      <protection/>
    </xf>
    <xf numFmtId="0" fontId="11" fillId="38" borderId="0" xfId="57" applyFont="1" applyFill="1">
      <alignment/>
      <protection/>
    </xf>
    <xf numFmtId="0" fontId="12" fillId="38" borderId="0" xfId="57" applyFont="1" applyFill="1">
      <alignment/>
      <protection/>
    </xf>
    <xf numFmtId="0" fontId="66" fillId="38" borderId="0" xfId="57" applyFont="1" applyFill="1" applyAlignment="1">
      <alignment horizontal="center"/>
      <protection/>
    </xf>
    <xf numFmtId="208" fontId="49" fillId="38" borderId="0" xfId="57" applyNumberFormat="1" applyFont="1" applyFill="1" applyAlignment="1">
      <alignment horizontal="center"/>
      <protection/>
    </xf>
    <xf numFmtId="208" fontId="73" fillId="38" borderId="0" xfId="57" applyNumberFormat="1" applyFont="1" applyFill="1" applyAlignment="1">
      <alignment horizontal="center"/>
      <protection/>
    </xf>
    <xf numFmtId="208" fontId="73" fillId="38" borderId="0" xfId="57" applyNumberFormat="1" applyFont="1" applyFill="1" applyBorder="1" applyAlignment="1">
      <alignment horizontal="center"/>
      <protection/>
    </xf>
    <xf numFmtId="0" fontId="16" fillId="38" borderId="0" xfId="57" applyFont="1" applyFill="1" applyBorder="1" applyAlignment="1">
      <alignment horizontal="center" vertical="center" wrapText="1"/>
      <protection/>
    </xf>
    <xf numFmtId="0" fontId="14" fillId="38" borderId="0" xfId="57" applyFont="1" applyFill="1" applyAlignment="1">
      <alignment horizontal="center" vertical="center" wrapText="1"/>
      <protection/>
    </xf>
    <xf numFmtId="0" fontId="14" fillId="38" borderId="0" xfId="57" applyFont="1" applyFill="1" applyBorder="1" applyAlignment="1">
      <alignment horizontal="center" vertical="center" wrapText="1"/>
      <protection/>
    </xf>
    <xf numFmtId="0" fontId="14" fillId="38" borderId="10" xfId="57" applyFont="1" applyFill="1" applyBorder="1" applyAlignment="1">
      <alignment horizontal="center" vertical="center" wrapText="1"/>
      <protection/>
    </xf>
    <xf numFmtId="0" fontId="18" fillId="38" borderId="14" xfId="57" applyFont="1" applyFill="1" applyBorder="1" applyAlignment="1">
      <alignment horizontal="center" vertical="center" wrapText="1"/>
      <protection/>
    </xf>
    <xf numFmtId="0" fontId="90" fillId="38" borderId="14" xfId="57" applyFont="1" applyFill="1" applyBorder="1" applyAlignment="1">
      <alignment horizontal="center" vertical="center" wrapText="1"/>
      <protection/>
    </xf>
    <xf numFmtId="0" fontId="91" fillId="38" borderId="14" xfId="57" applyFont="1" applyFill="1" applyBorder="1" applyAlignment="1">
      <alignment horizontal="center" vertical="center" wrapText="1"/>
      <protection/>
    </xf>
    <xf numFmtId="0" fontId="58" fillId="38" borderId="0" xfId="57" applyFont="1" applyFill="1" applyBorder="1" applyAlignment="1">
      <alignment vertical="center" wrapText="1"/>
      <protection/>
    </xf>
    <xf numFmtId="0" fontId="12" fillId="38" borderId="0" xfId="57" applyFont="1" applyFill="1" applyBorder="1">
      <alignment/>
      <protection/>
    </xf>
    <xf numFmtId="206" fontId="66" fillId="38" borderId="0" xfId="57" applyNumberFormat="1" applyFont="1" applyFill="1" applyAlignment="1">
      <alignment horizontal="center"/>
      <protection/>
    </xf>
    <xf numFmtId="206" fontId="75" fillId="38" borderId="0" xfId="57" applyNumberFormat="1" applyFont="1" applyFill="1" applyBorder="1">
      <alignment/>
      <protection/>
    </xf>
    <xf numFmtId="180" fontId="66" fillId="38" borderId="0" xfId="57" applyNumberFormat="1" applyFont="1" applyFill="1" applyAlignment="1">
      <alignment horizontal="center"/>
      <protection/>
    </xf>
    <xf numFmtId="0" fontId="14" fillId="38" borderId="0" xfId="57" applyFont="1" applyFill="1" applyAlignment="1">
      <alignment horizontal="center" wrapText="1"/>
      <protection/>
    </xf>
    <xf numFmtId="0" fontId="66" fillId="38" borderId="0" xfId="0" applyFont="1" applyFill="1" applyAlignment="1">
      <alignment horizontal="center"/>
    </xf>
    <xf numFmtId="0" fontId="78" fillId="38" borderId="0" xfId="0" applyFont="1" applyFill="1" applyBorder="1" applyAlignment="1">
      <alignment horizontal="center" vertical="center" wrapText="1"/>
    </xf>
    <xf numFmtId="0" fontId="16" fillId="38" borderId="0" xfId="57" applyFont="1" applyFill="1" applyBorder="1" applyAlignment="1">
      <alignment/>
      <protection/>
    </xf>
    <xf numFmtId="182" fontId="14" fillId="38" borderId="0" xfId="57" applyNumberFormat="1" applyFont="1" applyFill="1" applyAlignment="1">
      <alignment horizontal="center"/>
      <protection/>
    </xf>
    <xf numFmtId="0" fontId="14" fillId="38" borderId="0" xfId="0" applyFont="1" applyFill="1" applyAlignment="1">
      <alignment horizontal="center"/>
    </xf>
    <xf numFmtId="0" fontId="14" fillId="38" borderId="0" xfId="57" applyFont="1" applyFill="1" applyAlignment="1">
      <alignment horizontal="center"/>
      <protection/>
    </xf>
    <xf numFmtId="0" fontId="11" fillId="38" borderId="0" xfId="57" applyFont="1" applyFill="1" applyBorder="1" applyAlignment="1">
      <alignment horizontal="left" vertical="center"/>
      <protection/>
    </xf>
    <xf numFmtId="2" fontId="66" fillId="38" borderId="0" xfId="57" applyNumberFormat="1" applyFont="1" applyFill="1" applyBorder="1" applyAlignment="1">
      <alignment horizontal="center" wrapText="1"/>
      <protection/>
    </xf>
    <xf numFmtId="0" fontId="74" fillId="38" borderId="0" xfId="57" applyFont="1" applyFill="1" applyBorder="1" applyAlignment="1">
      <alignment horizontal="center"/>
      <protection/>
    </xf>
    <xf numFmtId="2" fontId="66" fillId="38" borderId="0" xfId="57" applyNumberFormat="1" applyFont="1" applyFill="1" applyBorder="1" applyAlignment="1">
      <alignment horizontal="center"/>
      <protection/>
    </xf>
    <xf numFmtId="183" fontId="74" fillId="38" borderId="0" xfId="57" applyNumberFormat="1" applyFont="1" applyFill="1" applyAlignment="1">
      <alignment horizontal="center"/>
      <protection/>
    </xf>
    <xf numFmtId="9" fontId="66" fillId="38" borderId="0" xfId="66" applyFont="1" applyFill="1" applyAlignment="1">
      <alignment horizontal="center"/>
    </xf>
    <xf numFmtId="2" fontId="66" fillId="38" borderId="0" xfId="57" applyNumberFormat="1" applyFont="1" applyFill="1" applyBorder="1" applyAlignment="1">
      <alignment horizontal="center" vertical="center" wrapText="1"/>
      <protection/>
    </xf>
    <xf numFmtId="0" fontId="11" fillId="38" borderId="0" xfId="57" applyFont="1" applyFill="1" applyBorder="1" applyAlignment="1">
      <alignment horizontal="center" wrapText="1"/>
      <protection/>
    </xf>
    <xf numFmtId="2" fontId="14" fillId="38" borderId="0" xfId="57" applyNumberFormat="1" applyFont="1" applyFill="1" applyBorder="1" applyAlignment="1">
      <alignment horizontal="center" wrapText="1"/>
      <protection/>
    </xf>
    <xf numFmtId="2" fontId="73" fillId="38" borderId="0" xfId="57" applyNumberFormat="1" applyFont="1" applyFill="1" applyBorder="1" applyAlignment="1">
      <alignment horizontal="center"/>
      <protection/>
    </xf>
    <xf numFmtId="2" fontId="74" fillId="38" borderId="0" xfId="57" applyNumberFormat="1" applyFont="1" applyFill="1" applyAlignment="1">
      <alignment horizontal="center"/>
      <protection/>
    </xf>
    <xf numFmtId="0" fontId="11" fillId="38" borderId="0" xfId="57" applyFont="1" applyFill="1" applyBorder="1">
      <alignment/>
      <protection/>
    </xf>
    <xf numFmtId="0" fontId="4" fillId="38" borderId="0" xfId="57" applyFont="1" applyFill="1">
      <alignment/>
      <protection/>
    </xf>
    <xf numFmtId="180" fontId="75" fillId="38" borderId="14" xfId="57" applyNumberFormat="1" applyFont="1" applyFill="1" applyBorder="1" applyAlignment="1">
      <alignment horizontal="center" vertical="center" wrapText="1"/>
      <protection/>
    </xf>
    <xf numFmtId="2" fontId="75" fillId="38" borderId="14" xfId="57" applyNumberFormat="1" applyFont="1" applyFill="1" applyBorder="1" applyAlignment="1">
      <alignment horizontal="center" vertical="center"/>
      <protection/>
    </xf>
    <xf numFmtId="0" fontId="75" fillId="38" borderId="14" xfId="57" applyFont="1" applyFill="1" applyBorder="1" applyAlignment="1">
      <alignment horizontal="center" vertical="center"/>
      <protection/>
    </xf>
    <xf numFmtId="180" fontId="75" fillId="38" borderId="14" xfId="57" applyNumberFormat="1" applyFont="1" applyFill="1" applyBorder="1" applyAlignment="1">
      <alignment horizontal="center" vertical="center"/>
      <protection/>
    </xf>
    <xf numFmtId="180" fontId="75" fillId="38" borderId="18" xfId="57" applyNumberFormat="1" applyFont="1" applyFill="1" applyBorder="1" applyAlignment="1">
      <alignment horizontal="center" vertical="center"/>
      <protection/>
    </xf>
    <xf numFmtId="180" fontId="75" fillId="38" borderId="0" xfId="57" applyNumberFormat="1" applyFont="1" applyFill="1" applyBorder="1" applyAlignment="1">
      <alignment horizontal="center" vertical="center"/>
      <protection/>
    </xf>
    <xf numFmtId="0" fontId="75" fillId="38" borderId="0" xfId="57" applyFont="1" applyFill="1" applyBorder="1" applyAlignment="1">
      <alignment horizontal="center" vertical="center"/>
      <protection/>
    </xf>
    <xf numFmtId="206" fontId="75" fillId="38" borderId="0" xfId="57" applyNumberFormat="1" applyFont="1" applyFill="1" applyAlignment="1">
      <alignment horizontal="center"/>
      <protection/>
    </xf>
    <xf numFmtId="0" fontId="75" fillId="38" borderId="0" xfId="57" applyFont="1" applyFill="1" applyAlignment="1">
      <alignment horizontal="center"/>
      <protection/>
    </xf>
    <xf numFmtId="0" fontId="12" fillId="38" borderId="0" xfId="57" applyFont="1" applyFill="1" applyAlignment="1">
      <alignment horizontal="center"/>
      <protection/>
    </xf>
    <xf numFmtId="180" fontId="16" fillId="38" borderId="0" xfId="57" applyNumberFormat="1" applyFont="1" applyFill="1" applyAlignment="1">
      <alignment horizontal="center"/>
      <protection/>
    </xf>
    <xf numFmtId="0" fontId="10" fillId="0" borderId="10" xfId="63" applyFont="1" applyFill="1" applyBorder="1" applyAlignment="1">
      <alignment horizontal="center" vertical="center" textRotation="90"/>
      <protection/>
    </xf>
    <xf numFmtId="0" fontId="10" fillId="35" borderId="10" xfId="63" applyFont="1" applyFill="1" applyBorder="1" applyAlignment="1">
      <alignment horizontal="center" vertical="center" textRotation="90" wrapText="1"/>
      <protection/>
    </xf>
    <xf numFmtId="204" fontId="4" fillId="35" borderId="10" xfId="63" applyNumberFormat="1" applyFont="1" applyFill="1" applyBorder="1" applyAlignment="1">
      <alignment vertical="center" textRotation="90"/>
      <protection/>
    </xf>
    <xf numFmtId="2" fontId="10" fillId="35" borderId="10" xfId="63" applyNumberFormat="1" applyFont="1" applyFill="1" applyBorder="1" applyAlignment="1">
      <alignment horizontal="center" vertical="center" textRotation="90"/>
      <protection/>
    </xf>
    <xf numFmtId="2" fontId="10" fillId="0" borderId="10" xfId="63" applyNumberFormat="1" applyFont="1" applyBorder="1" applyAlignment="1">
      <alignment horizontal="center" vertical="center" textRotation="90"/>
      <protection/>
    </xf>
    <xf numFmtId="208" fontId="10" fillId="0" borderId="0" xfId="63" applyNumberFormat="1" applyFont="1" applyAlignment="1">
      <alignment horizontal="center" vertical="center" textRotation="90"/>
      <protection/>
    </xf>
    <xf numFmtId="1" fontId="43" fillId="38" borderId="0" xfId="0" applyNumberFormat="1" applyFont="1" applyFill="1" applyAlignment="1">
      <alignment/>
    </xf>
    <xf numFmtId="1" fontId="43" fillId="38" borderId="0" xfId="0" applyNumberFormat="1" applyFont="1" applyFill="1" applyBorder="1" applyAlignment="1">
      <alignment/>
    </xf>
    <xf numFmtId="0" fontId="43" fillId="38" borderId="0" xfId="0" applyFont="1" applyFill="1" applyAlignment="1">
      <alignment/>
    </xf>
    <xf numFmtId="0" fontId="99" fillId="38" borderId="10" xfId="59" applyFont="1" applyFill="1" applyBorder="1" applyAlignment="1">
      <alignment horizontal="center" vertical="center"/>
      <protection/>
    </xf>
    <xf numFmtId="1" fontId="43" fillId="38" borderId="10" xfId="0" applyNumberFormat="1" applyFont="1" applyFill="1" applyBorder="1" applyAlignment="1">
      <alignment horizontal="center"/>
    </xf>
    <xf numFmtId="1" fontId="100" fillId="38" borderId="0" xfId="0" applyNumberFormat="1" applyFont="1" applyFill="1" applyAlignment="1">
      <alignment vertical="center"/>
    </xf>
    <xf numFmtId="0" fontId="100" fillId="38" borderId="0" xfId="0" applyFont="1" applyFill="1" applyAlignment="1">
      <alignment vertical="center"/>
    </xf>
    <xf numFmtId="0" fontId="43" fillId="38" borderId="10" xfId="0" applyFont="1" applyFill="1" applyBorder="1" applyAlignment="1">
      <alignment horizontal="center"/>
    </xf>
    <xf numFmtId="0" fontId="100" fillId="38" borderId="10" xfId="0" applyFont="1" applyFill="1" applyBorder="1" applyAlignment="1">
      <alignment horizontal="center" vertical="center"/>
    </xf>
    <xf numFmtId="1" fontId="100" fillId="38" borderId="0" xfId="0" applyNumberFormat="1" applyFont="1" applyFill="1" applyAlignment="1">
      <alignment horizontal="center" vertical="center"/>
    </xf>
    <xf numFmtId="0" fontId="100" fillId="38" borderId="0" xfId="0" applyFont="1" applyFill="1" applyAlignment="1">
      <alignment horizontal="center" vertical="center"/>
    </xf>
    <xf numFmtId="1" fontId="43" fillId="38" borderId="10" xfId="0" applyNumberFormat="1" applyFont="1" applyFill="1" applyBorder="1" applyAlignment="1">
      <alignment horizontal="center"/>
    </xf>
    <xf numFmtId="1" fontId="47" fillId="38" borderId="10" xfId="0" applyNumberFormat="1" applyFont="1" applyFill="1" applyBorder="1" applyAlignment="1">
      <alignment horizontal="center" vertical="center"/>
    </xf>
    <xf numFmtId="0" fontId="103" fillId="38" borderId="10" xfId="0" applyFont="1" applyFill="1" applyBorder="1" applyAlignment="1">
      <alignment horizontal="center" vertical="center"/>
    </xf>
    <xf numFmtId="1" fontId="99" fillId="38" borderId="10" xfId="57" applyNumberFormat="1" applyFont="1" applyFill="1" applyBorder="1" applyAlignment="1">
      <alignment horizontal="center" vertical="center"/>
      <protection/>
    </xf>
    <xf numFmtId="0" fontId="55" fillId="38" borderId="10" xfId="59" applyFont="1" applyFill="1" applyBorder="1" applyAlignment="1">
      <alignment horizontal="center" vertical="center"/>
      <protection/>
    </xf>
    <xf numFmtId="0" fontId="55" fillId="38" borderId="10" xfId="59" applyFont="1" applyFill="1" applyBorder="1" applyAlignment="1">
      <alignment horizontal="center" vertical="center" wrapText="1"/>
      <protection/>
    </xf>
    <xf numFmtId="0" fontId="108" fillId="38" borderId="0" xfId="0" applyFont="1" applyFill="1" applyAlignment="1">
      <alignment vertical="center"/>
    </xf>
    <xf numFmtId="1" fontId="108" fillId="38" borderId="0" xfId="0" applyNumberFormat="1" applyFont="1" applyFill="1" applyAlignment="1">
      <alignment vertical="center"/>
    </xf>
    <xf numFmtId="0" fontId="65" fillId="38" borderId="0" xfId="0" applyFont="1" applyFill="1" applyBorder="1" applyAlignment="1">
      <alignment horizontal="center" vertical="center"/>
    </xf>
    <xf numFmtId="1" fontId="43" fillId="38" borderId="0" xfId="0" applyNumberFormat="1" applyFont="1" applyFill="1" applyBorder="1" applyAlignment="1">
      <alignment/>
    </xf>
    <xf numFmtId="0" fontId="43" fillId="38" borderId="0" xfId="0" applyFont="1" applyFill="1" applyBorder="1" applyAlignment="1">
      <alignment/>
    </xf>
    <xf numFmtId="1" fontId="43" fillId="38" borderId="0" xfId="0" applyNumberFormat="1" applyFont="1" applyFill="1" applyAlignment="1">
      <alignment/>
    </xf>
    <xf numFmtId="0" fontId="42" fillId="38" borderId="0" xfId="0" applyFont="1" applyFill="1" applyBorder="1" applyAlignment="1">
      <alignment horizontal="center"/>
    </xf>
    <xf numFmtId="0" fontId="43" fillId="38" borderId="0" xfId="0" applyFont="1" applyFill="1" applyAlignment="1">
      <alignment horizontal="center"/>
    </xf>
    <xf numFmtId="0" fontId="25" fillId="38" borderId="0" xfId="0" applyFont="1" applyFill="1" applyAlignment="1">
      <alignment horizontal="center"/>
    </xf>
    <xf numFmtId="0" fontId="42" fillId="38" borderId="0" xfId="0" applyFont="1" applyFill="1" applyAlignment="1">
      <alignment horizontal="center"/>
    </xf>
    <xf numFmtId="0" fontId="79" fillId="38" borderId="0" xfId="0" applyFont="1" applyFill="1" applyBorder="1" applyAlignment="1">
      <alignment horizontal="center" vertical="center" wrapText="1"/>
    </xf>
    <xf numFmtId="0" fontId="144" fillId="38" borderId="0" xfId="0" applyFont="1" applyFill="1" applyBorder="1" applyAlignment="1">
      <alignment horizontal="center" vertical="center" wrapText="1"/>
    </xf>
    <xf numFmtId="0" fontId="0" fillId="38" borderId="0" xfId="0" applyFill="1" applyAlignment="1">
      <alignment/>
    </xf>
    <xf numFmtId="0" fontId="0" fillId="38" borderId="0" xfId="0" applyFill="1" applyAlignment="1">
      <alignment horizontal="center"/>
    </xf>
    <xf numFmtId="0" fontId="71" fillId="38" borderId="10" xfId="0" applyFont="1" applyFill="1" applyBorder="1" applyAlignment="1">
      <alignment horizontal="center" vertical="center" textRotation="90" wrapText="1"/>
    </xf>
    <xf numFmtId="49" fontId="84" fillId="38" borderId="14" xfId="0" applyNumberFormat="1" applyFont="1" applyFill="1" applyBorder="1" applyAlignment="1">
      <alignment horizontal="center" wrapText="1"/>
    </xf>
    <xf numFmtId="0" fontId="96" fillId="38" borderId="10" xfId="0" applyFont="1" applyFill="1" applyBorder="1" applyAlignment="1">
      <alignment horizontal="center" vertical="center"/>
    </xf>
    <xf numFmtId="0" fontId="97" fillId="38" borderId="10" xfId="57" applyFont="1" applyFill="1" applyBorder="1" applyAlignment="1">
      <alignment horizontal="center" vertical="center"/>
      <protection/>
    </xf>
    <xf numFmtId="0" fontId="98" fillId="38" borderId="10" xfId="0" applyFont="1" applyFill="1" applyBorder="1" applyAlignment="1">
      <alignment horizontal="center" vertical="center"/>
    </xf>
    <xf numFmtId="208" fontId="0" fillId="38" borderId="10" xfId="0" applyNumberFormat="1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62" fillId="38" borderId="10" xfId="0" applyFont="1" applyFill="1" applyBorder="1" applyAlignment="1">
      <alignment horizontal="center" vertical="center"/>
    </xf>
    <xf numFmtId="0" fontId="66" fillId="38" borderId="10" xfId="57" applyFont="1" applyFill="1" applyBorder="1" applyAlignment="1">
      <alignment horizontal="center" vertical="center"/>
      <protection/>
    </xf>
    <xf numFmtId="0" fontId="43" fillId="38" borderId="10" xfId="0" applyFont="1" applyFill="1" applyBorder="1" applyAlignment="1">
      <alignment horizontal="center"/>
    </xf>
    <xf numFmtId="0" fontId="82" fillId="38" borderId="10" xfId="0" applyFont="1" applyFill="1" applyBorder="1" applyAlignment="1">
      <alignment horizontal="center" vertical="center"/>
    </xf>
    <xf numFmtId="208" fontId="43" fillId="38" borderId="10" xfId="0" applyNumberFormat="1" applyFont="1" applyFill="1" applyBorder="1" applyAlignment="1">
      <alignment horizontal="center"/>
    </xf>
    <xf numFmtId="208" fontId="43" fillId="38" borderId="10" xfId="0" applyNumberFormat="1" applyFont="1" applyFill="1" applyBorder="1" applyAlignment="1">
      <alignment horizontal="center"/>
    </xf>
    <xf numFmtId="0" fontId="82" fillId="38" borderId="10" xfId="0" applyFont="1" applyFill="1" applyBorder="1" applyAlignment="1">
      <alignment horizontal="center" wrapText="1"/>
    </xf>
    <xf numFmtId="208" fontId="82" fillId="38" borderId="10" xfId="0" applyNumberFormat="1" applyFont="1" applyFill="1" applyBorder="1" applyAlignment="1">
      <alignment horizontal="center" wrapText="1"/>
    </xf>
    <xf numFmtId="0" fontId="82" fillId="38" borderId="10" xfId="0" applyFont="1" applyFill="1" applyBorder="1" applyAlignment="1">
      <alignment horizontal="center"/>
    </xf>
    <xf numFmtId="0" fontId="43" fillId="38" borderId="10" xfId="0" applyFont="1" applyFill="1" applyBorder="1" applyAlignment="1">
      <alignment horizontal="center"/>
    </xf>
    <xf numFmtId="208" fontId="43" fillId="38" borderId="10" xfId="0" applyNumberFormat="1" applyFont="1" applyFill="1" applyBorder="1" applyAlignment="1">
      <alignment horizontal="center"/>
    </xf>
    <xf numFmtId="208" fontId="82" fillId="38" borderId="10" xfId="0" applyNumberFormat="1" applyFont="1" applyFill="1" applyBorder="1" applyAlignment="1">
      <alignment horizontal="center" vertical="center"/>
    </xf>
    <xf numFmtId="0" fontId="43" fillId="38" borderId="0" xfId="0" applyFont="1" applyFill="1" applyAlignment="1">
      <alignment horizontal="center"/>
    </xf>
    <xf numFmtId="0" fontId="95" fillId="38" borderId="0" xfId="0" applyFont="1" applyFill="1" applyAlignment="1">
      <alignment/>
    </xf>
    <xf numFmtId="0" fontId="95" fillId="38" borderId="0" xfId="0" applyFont="1" applyFill="1" applyAlignment="1">
      <alignment horizontal="center"/>
    </xf>
    <xf numFmtId="0" fontId="93" fillId="38" borderId="0" xfId="0" applyFont="1" applyFill="1" applyBorder="1" applyAlignment="1">
      <alignment horizontal="center"/>
    </xf>
    <xf numFmtId="0" fontId="94" fillId="38" borderId="0" xfId="0" applyFont="1" applyFill="1" applyBorder="1" applyAlignment="1">
      <alignment horizontal="center"/>
    </xf>
    <xf numFmtId="0" fontId="71" fillId="38" borderId="0" xfId="0" applyFont="1" applyFill="1" applyBorder="1" applyAlignment="1">
      <alignment horizontal="center" vertical="center" wrapText="1"/>
    </xf>
    <xf numFmtId="49" fontId="84" fillId="38" borderId="0" xfId="0" applyNumberFormat="1" applyFont="1" applyFill="1" applyBorder="1" applyAlignment="1">
      <alignment horizontal="center" wrapText="1"/>
    </xf>
    <xf numFmtId="208" fontId="98" fillId="38" borderId="13" xfId="0" applyNumberFormat="1" applyFont="1" applyFill="1" applyBorder="1" applyAlignment="1">
      <alignment horizontal="center" vertical="center" wrapText="1"/>
    </xf>
    <xf numFmtId="208" fontId="82" fillId="38" borderId="0" xfId="0" applyNumberFormat="1" applyFont="1" applyFill="1" applyBorder="1" applyAlignment="1">
      <alignment horizontal="center" vertical="center" wrapText="1"/>
    </xf>
    <xf numFmtId="208" fontId="82" fillId="38" borderId="0" xfId="0" applyNumberFormat="1" applyFont="1" applyFill="1" applyBorder="1" applyAlignment="1">
      <alignment horizontal="center" vertical="center"/>
    </xf>
    <xf numFmtId="0" fontId="0" fillId="38" borderId="0" xfId="0" applyFill="1" applyBorder="1" applyAlignment="1">
      <alignment/>
    </xf>
    <xf numFmtId="0" fontId="0" fillId="38" borderId="0" xfId="0" applyFill="1" applyBorder="1" applyAlignment="1">
      <alignment horizontal="center"/>
    </xf>
    <xf numFmtId="0" fontId="95" fillId="38" borderId="0" xfId="0" applyFont="1" applyFill="1" applyBorder="1" applyAlignment="1">
      <alignment horizontal="center"/>
    </xf>
    <xf numFmtId="208" fontId="1" fillId="35" borderId="10" xfId="0" applyNumberFormat="1" applyFont="1" applyFill="1" applyBorder="1" applyAlignment="1">
      <alignment horizontal="center" vertical="center"/>
    </xf>
    <xf numFmtId="0" fontId="87" fillId="35" borderId="0" xfId="0" applyFont="1" applyFill="1" applyBorder="1" applyAlignment="1">
      <alignment horizontal="left" wrapText="1"/>
    </xf>
    <xf numFmtId="0" fontId="63" fillId="38" borderId="0" xfId="0" applyFont="1" applyFill="1" applyAlignment="1">
      <alignment horizontal="center" wrapText="1"/>
    </xf>
    <xf numFmtId="0" fontId="76" fillId="38" borderId="10" xfId="0" applyFont="1" applyFill="1" applyBorder="1" applyAlignment="1">
      <alignment horizontal="center" vertical="center" wrapText="1"/>
    </xf>
    <xf numFmtId="0" fontId="79" fillId="38" borderId="0" xfId="0" applyFont="1" applyFill="1" applyBorder="1" applyAlignment="1">
      <alignment horizontal="center" vertical="center" wrapText="1"/>
    </xf>
    <xf numFmtId="0" fontId="5" fillId="35" borderId="0" xfId="57" applyFont="1" applyFill="1" applyAlignment="1">
      <alignment horizontal="right"/>
      <protection/>
    </xf>
    <xf numFmtId="0" fontId="41" fillId="35" borderId="0" xfId="57" applyFont="1" applyFill="1" applyAlignment="1">
      <alignment horizontal="center"/>
      <protection/>
    </xf>
    <xf numFmtId="0" fontId="77" fillId="35" borderId="0" xfId="57" applyFont="1" applyFill="1" applyAlignment="1">
      <alignment horizontal="center"/>
      <protection/>
    </xf>
    <xf numFmtId="0" fontId="85" fillId="35" borderId="0" xfId="0" applyFont="1" applyFill="1" applyAlignment="1">
      <alignment horizontal="center" wrapText="1"/>
    </xf>
    <xf numFmtId="0" fontId="63" fillId="35" borderId="10" xfId="0" applyFont="1" applyFill="1" applyBorder="1" applyAlignment="1">
      <alignment horizontal="center" vertical="center" wrapText="1"/>
    </xf>
    <xf numFmtId="0" fontId="64" fillId="35" borderId="10" xfId="0" applyFont="1" applyFill="1" applyBorder="1" applyAlignment="1">
      <alignment horizontal="center" vertical="center" wrapText="1"/>
    </xf>
    <xf numFmtId="0" fontId="75" fillId="38" borderId="0" xfId="57" applyFont="1" applyFill="1" applyBorder="1" applyAlignment="1">
      <alignment horizontal="left" vertical="center" wrapText="1"/>
      <protection/>
    </xf>
    <xf numFmtId="0" fontId="17" fillId="38" borderId="10" xfId="57" applyFont="1" applyFill="1" applyBorder="1" applyAlignment="1">
      <alignment horizontal="center" vertical="center" wrapText="1"/>
      <protection/>
    </xf>
    <xf numFmtId="0" fontId="14" fillId="38" borderId="10" xfId="57" applyFont="1" applyFill="1" applyBorder="1" applyAlignment="1">
      <alignment horizontal="center" vertical="center" wrapText="1"/>
      <protection/>
    </xf>
    <xf numFmtId="0" fontId="61" fillId="38" borderId="0" xfId="57" applyFont="1" applyFill="1" applyAlignment="1">
      <alignment horizontal="center"/>
      <protection/>
    </xf>
    <xf numFmtId="0" fontId="9" fillId="38" borderId="0" xfId="57" applyFont="1" applyFill="1" applyAlignment="1">
      <alignment horizontal="center"/>
      <protection/>
    </xf>
    <xf numFmtId="0" fontId="19" fillId="38" borderId="0" xfId="57" applyFont="1" applyFill="1" applyAlignment="1">
      <alignment horizontal="center"/>
      <protection/>
    </xf>
    <xf numFmtId="0" fontId="14" fillId="38" borderId="19" xfId="57" applyFont="1" applyFill="1" applyBorder="1" applyAlignment="1">
      <alignment horizontal="center" vertical="center" wrapText="1"/>
      <protection/>
    </xf>
    <xf numFmtId="1" fontId="10" fillId="35" borderId="10" xfId="63" applyNumberFormat="1" applyFont="1" applyFill="1" applyBorder="1" applyAlignment="1">
      <alignment horizontal="center" vertical="center" textRotation="90"/>
      <protection/>
    </xf>
    <xf numFmtId="0" fontId="22" fillId="0" borderId="14" xfId="63" applyFont="1" applyBorder="1" applyAlignment="1">
      <alignment horizontal="center" vertical="center" wrapText="1"/>
      <protection/>
    </xf>
    <xf numFmtId="0" fontId="22" fillId="0" borderId="16" xfId="63" applyFont="1" applyBorder="1" applyAlignment="1">
      <alignment horizontal="center" vertical="center" wrapText="1"/>
      <protection/>
    </xf>
    <xf numFmtId="0" fontId="22" fillId="0" borderId="10" xfId="63" applyFont="1" applyBorder="1" applyAlignment="1">
      <alignment horizontal="center" vertical="center" wrapText="1"/>
      <protection/>
    </xf>
    <xf numFmtId="0" fontId="23" fillId="0" borderId="17" xfId="63" applyFont="1" applyBorder="1" applyAlignment="1">
      <alignment horizontal="center"/>
      <protection/>
    </xf>
    <xf numFmtId="0" fontId="23" fillId="0" borderId="13" xfId="63" applyFont="1" applyBorder="1" applyAlignment="1">
      <alignment horizontal="center"/>
      <protection/>
    </xf>
    <xf numFmtId="0" fontId="10" fillId="0" borderId="0" xfId="63" applyFont="1" applyAlignment="1">
      <alignment horizontal="right"/>
      <protection/>
    </xf>
    <xf numFmtId="0" fontId="18" fillId="0" borderId="10" xfId="63" applyFont="1" applyBorder="1" applyAlignment="1">
      <alignment horizontal="center" vertical="center" wrapText="1"/>
      <protection/>
    </xf>
    <xf numFmtId="0" fontId="92" fillId="0" borderId="0" xfId="63" applyFont="1" applyAlignment="1">
      <alignment horizontal="center"/>
      <protection/>
    </xf>
    <xf numFmtId="0" fontId="9" fillId="0" borderId="0" xfId="63" applyFont="1" applyAlignment="1">
      <alignment horizontal="center"/>
      <protection/>
    </xf>
    <xf numFmtId="0" fontId="19" fillId="0" borderId="0" xfId="63" applyFont="1" applyAlignment="1">
      <alignment horizontal="center"/>
      <protection/>
    </xf>
    <xf numFmtId="0" fontId="50" fillId="0" borderId="20" xfId="63" applyFont="1" applyBorder="1" applyAlignment="1">
      <alignment horizontal="center"/>
      <protection/>
    </xf>
    <xf numFmtId="0" fontId="18" fillId="0" borderId="14" xfId="63" applyFont="1" applyFill="1" applyBorder="1" applyAlignment="1">
      <alignment horizontal="center" vertical="center" wrapText="1"/>
      <protection/>
    </xf>
    <xf numFmtId="0" fontId="18" fillId="0" borderId="21" xfId="63" applyFont="1" applyFill="1" applyBorder="1" applyAlignment="1">
      <alignment horizontal="center" vertical="center" wrapText="1"/>
      <protection/>
    </xf>
    <xf numFmtId="0" fontId="18" fillId="0" borderId="16" xfId="63" applyFont="1" applyFill="1" applyBorder="1" applyAlignment="1">
      <alignment horizontal="center" vertical="center" wrapText="1"/>
      <protection/>
    </xf>
    <xf numFmtId="0" fontId="14" fillId="0" borderId="18" xfId="63" applyFont="1" applyFill="1" applyBorder="1" applyAlignment="1">
      <alignment horizontal="center" vertical="center" wrapText="1"/>
      <protection/>
    </xf>
    <xf numFmtId="0" fontId="14" fillId="0" borderId="19" xfId="63" applyFont="1" applyFill="1" applyBorder="1" applyAlignment="1">
      <alignment horizontal="center" vertical="center" wrapText="1"/>
      <protection/>
    </xf>
    <xf numFmtId="0" fontId="14" fillId="0" borderId="11" xfId="63" applyFont="1" applyFill="1" applyBorder="1" applyAlignment="1">
      <alignment horizontal="center" vertical="center" wrapText="1"/>
      <protection/>
    </xf>
    <xf numFmtId="0" fontId="18" fillId="0" borderId="17" xfId="63" applyFont="1" applyBorder="1" applyAlignment="1">
      <alignment horizontal="center" vertical="center" wrapText="1"/>
      <protection/>
    </xf>
    <xf numFmtId="0" fontId="18" fillId="0" borderId="22" xfId="63" applyFont="1" applyBorder="1" applyAlignment="1">
      <alignment horizontal="center" vertical="center" wrapText="1"/>
      <protection/>
    </xf>
    <xf numFmtId="0" fontId="18" fillId="0" borderId="13" xfId="63" applyFont="1" applyBorder="1" applyAlignment="1">
      <alignment horizontal="center" vertical="center" wrapText="1"/>
      <protection/>
    </xf>
    <xf numFmtId="0" fontId="50" fillId="0" borderId="0" xfId="63" applyFont="1" applyBorder="1" applyAlignment="1">
      <alignment horizontal="center"/>
      <protection/>
    </xf>
    <xf numFmtId="0" fontId="50" fillId="0" borderId="0" xfId="63" applyFont="1" applyFill="1" applyBorder="1" applyAlignment="1">
      <alignment horizontal="center"/>
      <protection/>
    </xf>
    <xf numFmtId="0" fontId="21" fillId="38" borderId="10" xfId="57" applyFont="1" applyFill="1" applyBorder="1" applyAlignment="1">
      <alignment horizontal="center" vertical="center" wrapText="1"/>
      <protection/>
    </xf>
    <xf numFmtId="0" fontId="105" fillId="38" borderId="0" xfId="0" applyFont="1" applyFill="1" applyAlignment="1">
      <alignment horizontal="right"/>
    </xf>
    <xf numFmtId="0" fontId="106" fillId="38" borderId="0" xfId="57" applyFont="1" applyFill="1" applyAlignment="1">
      <alignment horizontal="center"/>
      <protection/>
    </xf>
    <xf numFmtId="0" fontId="107" fillId="38" borderId="0" xfId="57" applyFont="1" applyFill="1" applyAlignment="1">
      <alignment horizontal="center"/>
      <protection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62" applyFont="1" applyAlignment="1">
      <alignment horizontal="center"/>
      <protection/>
    </xf>
    <xf numFmtId="0" fontId="42" fillId="0" borderId="1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37" fillId="33" borderId="10" xfId="62" applyFont="1" applyFill="1" applyBorder="1" applyAlignment="1">
      <alignment horizontal="center" vertical="center" wrapText="1"/>
      <protection/>
    </xf>
    <xf numFmtId="0" fontId="37" fillId="0" borderId="10" xfId="62" applyFont="1" applyBorder="1" applyAlignment="1">
      <alignment horizontal="center" vertical="center" wrapText="1"/>
      <protection/>
    </xf>
    <xf numFmtId="0" fontId="37" fillId="34" borderId="10" xfId="62" applyFont="1" applyFill="1" applyBorder="1" applyAlignment="1">
      <alignment horizontal="center" vertical="center" wrapText="1"/>
      <protection/>
    </xf>
    <xf numFmtId="0" fontId="30" fillId="0" borderId="0" xfId="62" applyFont="1" applyAlignment="1">
      <alignment horizontal="center" vertical="center"/>
      <protection/>
    </xf>
    <xf numFmtId="0" fontId="35" fillId="0" borderId="0" xfId="62" applyFont="1" applyAlignment="1">
      <alignment horizontal="center" vertical="center"/>
      <protection/>
    </xf>
    <xf numFmtId="0" fontId="37" fillId="34" borderId="10" xfId="62" applyFont="1" applyFill="1" applyBorder="1" applyAlignment="1">
      <alignment horizontal="center" vertical="center"/>
      <protection/>
    </xf>
    <xf numFmtId="0" fontId="37" fillId="35" borderId="10" xfId="62" applyFont="1" applyFill="1" applyBorder="1" applyAlignment="1">
      <alignment horizontal="center" vertical="center" wrapText="1"/>
      <protection/>
    </xf>
    <xf numFmtId="0" fontId="37" fillId="36" borderId="17" xfId="62" applyFont="1" applyFill="1" applyBorder="1" applyAlignment="1">
      <alignment horizontal="center" vertical="center" wrapText="1"/>
      <protection/>
    </xf>
    <xf numFmtId="0" fontId="37" fillId="36" borderId="13" xfId="62" applyFont="1" applyFill="1" applyBorder="1" applyAlignment="1">
      <alignment horizontal="center" vertical="center" wrapText="1"/>
      <protection/>
    </xf>
    <xf numFmtId="0" fontId="36" fillId="36" borderId="17" xfId="62" applyFont="1" applyFill="1" applyBorder="1" applyAlignment="1">
      <alignment horizontal="center" vertical="center" wrapText="1"/>
      <protection/>
    </xf>
    <xf numFmtId="0" fontId="36" fillId="36" borderId="13" xfId="62" applyFont="1" applyFill="1" applyBorder="1" applyAlignment="1">
      <alignment horizontal="center" vertical="center" wrapText="1"/>
      <protection/>
    </xf>
    <xf numFmtId="0" fontId="21" fillId="0" borderId="0" xfId="62" applyFont="1" applyAlignment="1">
      <alignment horizontal="center" vertical="center" wrapText="1"/>
      <protection/>
    </xf>
    <xf numFmtId="0" fontId="36" fillId="35" borderId="10" xfId="62" applyFont="1" applyFill="1" applyBorder="1" applyAlignment="1">
      <alignment horizontal="center" vertical="center" wrapText="1"/>
      <protection/>
    </xf>
    <xf numFmtId="0" fontId="38" fillId="0" borderId="10" xfId="62" applyFont="1" applyBorder="1" applyAlignment="1">
      <alignment horizontal="center" vertical="center" wrapText="1"/>
      <protection/>
    </xf>
    <xf numFmtId="0" fontId="36" fillId="34" borderId="10" xfId="62" applyFont="1" applyFill="1" applyBorder="1" applyAlignment="1">
      <alignment horizontal="center" vertical="center" wrapText="1"/>
      <protection/>
    </xf>
    <xf numFmtId="0" fontId="36" fillId="34" borderId="10" xfId="62" applyFont="1" applyFill="1" applyBorder="1" applyAlignment="1">
      <alignment horizontal="center" vertical="center"/>
      <protection/>
    </xf>
    <xf numFmtId="0" fontId="36" fillId="0" borderId="14" xfId="62" applyFont="1" applyBorder="1" applyAlignment="1">
      <alignment horizontal="center" vertical="center" wrapText="1"/>
      <protection/>
    </xf>
    <xf numFmtId="0" fontId="36" fillId="0" borderId="21" xfId="62" applyFont="1" applyBorder="1" applyAlignment="1">
      <alignment horizontal="center" vertical="center" wrapText="1"/>
      <protection/>
    </xf>
    <xf numFmtId="0" fontId="36" fillId="0" borderId="16" xfId="62" applyFont="1" applyBorder="1" applyAlignment="1">
      <alignment horizontal="center" vertical="center" wrapText="1"/>
      <protection/>
    </xf>
    <xf numFmtId="0" fontId="25" fillId="0" borderId="0" xfId="62" applyFont="1" applyAlignment="1">
      <alignment horizontal="right" vertical="center" wrapText="1"/>
      <protection/>
    </xf>
    <xf numFmtId="0" fontId="59" fillId="0" borderId="14" xfId="62" applyFont="1" applyBorder="1" applyAlignment="1">
      <alignment horizontal="center" vertical="center" wrapText="1"/>
      <protection/>
    </xf>
    <xf numFmtId="0" fontId="59" fillId="0" borderId="21" xfId="62" applyFont="1" applyBorder="1" applyAlignment="1">
      <alignment horizontal="center" vertical="center" wrapText="1"/>
      <protection/>
    </xf>
    <xf numFmtId="0" fontId="59" fillId="0" borderId="16" xfId="62" applyFont="1" applyBorder="1" applyAlignment="1">
      <alignment horizontal="center" vertical="center" wrapText="1"/>
      <protection/>
    </xf>
    <xf numFmtId="0" fontId="37" fillId="34" borderId="17" xfId="62" applyFont="1" applyFill="1" applyBorder="1" applyAlignment="1">
      <alignment horizontal="center" vertical="center" wrapText="1"/>
      <protection/>
    </xf>
    <xf numFmtId="0" fontId="37" fillId="34" borderId="22" xfId="62" applyFont="1" applyFill="1" applyBorder="1" applyAlignment="1">
      <alignment horizontal="center" vertical="center" wrapText="1"/>
      <protection/>
    </xf>
    <xf numFmtId="0" fontId="43" fillId="38" borderId="10" xfId="0" applyFont="1" applyFill="1" applyBorder="1" applyAlignment="1">
      <alignment horizontal="center" vertical="center"/>
    </xf>
    <xf numFmtId="0" fontId="62" fillId="38" borderId="10" xfId="0" applyFont="1" applyFill="1" applyBorder="1" applyAlignment="1">
      <alignment horizontal="center" vertical="center" wrapText="1"/>
    </xf>
    <xf numFmtId="0" fontId="71" fillId="38" borderId="10" xfId="0" applyFont="1" applyFill="1" applyBorder="1" applyAlignment="1">
      <alignment horizontal="center" vertical="center" wrapText="1"/>
    </xf>
    <xf numFmtId="0" fontId="93" fillId="38" borderId="0" xfId="0" applyFont="1" applyFill="1" applyAlignment="1">
      <alignment horizontal="center"/>
    </xf>
    <xf numFmtId="17" fontId="94" fillId="38" borderId="20" xfId="0" applyNumberFormat="1" applyFont="1" applyFill="1" applyBorder="1" applyAlignment="1" quotePrefix="1">
      <alignment horizontal="center"/>
    </xf>
    <xf numFmtId="0" fontId="94" fillId="38" borderId="20" xfId="0" applyFont="1" applyFill="1" applyBorder="1" applyAlignment="1">
      <alignment horizontal="center"/>
    </xf>
    <xf numFmtId="0" fontId="127" fillId="35" borderId="0" xfId="0" applyFont="1" applyFill="1" applyAlignment="1">
      <alignment horizontal="center" wrapText="1"/>
    </xf>
    <xf numFmtId="0" fontId="127" fillId="35" borderId="0" xfId="0" applyFont="1" applyFill="1" applyAlignment="1">
      <alignment wrapText="1"/>
    </xf>
    <xf numFmtId="208" fontId="80" fillId="35" borderId="0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3_June-11 Jalpaiguri" xfId="60"/>
    <cellStyle name="Normal 3_Mar' 09_NREGS-Jalpaiguri" xfId="61"/>
    <cellStyle name="Normal_APD-II_Mar' 09_NREGS-Jalpaiguri" xfId="62"/>
    <cellStyle name="Normal_April, 08_NREGS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dxfs count="8"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rgb="FFFF0000"/>
      </font>
      <fill>
        <patternFill>
          <bgColor rgb="FFFFFF99"/>
        </patternFill>
      </fill>
      <border/>
    </dxf>
    <dxf>
      <font>
        <b/>
        <i val="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525"/>
          <c:y val="0.038"/>
          <c:w val="0.9975"/>
          <c:h val="0.98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'Part-II'!$B$10:$B$22</c:f>
              <c:strCache/>
            </c:strRef>
          </c:cat>
          <c:val>
            <c:numRef>
              <c:f>'Part-II'!#REF!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59605180"/>
        <c:axId val="66684573"/>
      </c:barChart>
      <c:catAx>
        <c:axId val="59605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684573"/>
        <c:crosses val="autoZero"/>
        <c:auto val="1"/>
        <c:lblOffset val="100"/>
        <c:tickLblSkip val="2"/>
        <c:noMultiLvlLbl val="0"/>
      </c:catAx>
      <c:valAx>
        <c:axId val="66684573"/>
        <c:scaling>
          <c:orientation val="minMax"/>
        </c:scaling>
        <c:axPos val="l"/>
        <c:delete val="1"/>
        <c:majorTickMark val="out"/>
        <c:minorTickMark val="none"/>
        <c:tickLblPos val="nextTo"/>
        <c:crossAx val="596051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1</xdr:col>
      <xdr:colOff>247650</xdr:colOff>
      <xdr:row>3</xdr:row>
      <xdr:rowOff>9525</xdr:rowOff>
    </xdr:to>
    <xdr:pic>
      <xdr:nvPicPr>
        <xdr:cNvPr id="1" name="Picture 1" descr="Mahatma Gandhi NREGA_Fina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5238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1152525</xdr:colOff>
      <xdr:row>36</xdr:row>
      <xdr:rowOff>28575</xdr:rowOff>
    </xdr:from>
    <xdr:to>
      <xdr:col>26</xdr:col>
      <xdr:colOff>0</xdr:colOff>
      <xdr:row>47</xdr:row>
      <xdr:rowOff>0</xdr:rowOff>
    </xdr:to>
    <xdr:graphicFrame>
      <xdr:nvGraphicFramePr>
        <xdr:cNvPr id="1" name="Chart 10"/>
        <xdr:cNvGraphicFramePr/>
      </xdr:nvGraphicFramePr>
      <xdr:xfrm>
        <a:off x="16325850" y="14878050"/>
        <a:ext cx="300990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Oct-09%20Jalpaigu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-I"/>
      <sheetName val="Part-II"/>
      <sheetName val="Part-III."/>
      <sheetName val="Part-IV"/>
      <sheetName val="Part-V-A"/>
      <sheetName val="Part-V-B"/>
    </sheetNames>
    <sheetDataSet>
      <sheetData sheetId="1">
        <row r="13">
          <cell r="P13">
            <v>412.90166</v>
          </cell>
        </row>
        <row r="14">
          <cell r="P14">
            <v>598.7379599999999</v>
          </cell>
        </row>
        <row r="15">
          <cell r="P15">
            <v>849.44661</v>
          </cell>
        </row>
        <row r="16">
          <cell r="P16">
            <v>320.10741</v>
          </cell>
        </row>
        <row r="17">
          <cell r="P17">
            <v>591.47947</v>
          </cell>
        </row>
        <row r="18">
          <cell r="P18">
            <v>632.39854</v>
          </cell>
        </row>
        <row r="19">
          <cell r="P19">
            <v>543.01556</v>
          </cell>
        </row>
        <row r="20">
          <cell r="P20">
            <v>400.7859000000001</v>
          </cell>
        </row>
        <row r="21">
          <cell r="P21">
            <v>223.37577000000002</v>
          </cell>
        </row>
        <row r="22">
          <cell r="P22">
            <v>554.73423</v>
          </cell>
        </row>
        <row r="23">
          <cell r="P23">
            <v>259.85586</v>
          </cell>
        </row>
        <row r="24">
          <cell r="P24">
            <v>224.17524</v>
          </cell>
        </row>
        <row r="25">
          <cell r="P25">
            <v>423.182895</v>
          </cell>
        </row>
        <row r="26">
          <cell r="P26">
            <v>6034.197104999998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tabSelected="1" view="pageBreakPreview" zoomScale="40" zoomScaleNormal="70" zoomScaleSheetLayoutView="40" zoomScalePageLayoutView="0" workbookViewId="0" topLeftCell="A22">
      <pane xSplit="2" topLeftCell="C1" activePane="topRight" state="frozen"/>
      <selection pane="topLeft" activeCell="A1" sqref="A1"/>
      <selection pane="topRight" activeCell="H40" sqref="H40"/>
    </sheetView>
  </sheetViews>
  <sheetFormatPr defaultColWidth="9.140625" defaultRowHeight="15"/>
  <cols>
    <col min="1" max="1" width="6.28125" style="105" customWidth="1"/>
    <col min="2" max="2" width="26.140625" style="105" customWidth="1"/>
    <col min="3" max="3" width="21.140625" style="105" customWidth="1"/>
    <col min="4" max="4" width="15.140625" style="105" bestFit="1" customWidth="1"/>
    <col min="5" max="5" width="15.57421875" style="105" customWidth="1"/>
    <col min="6" max="6" width="25.28125" style="105" customWidth="1"/>
    <col min="7" max="7" width="20.00390625" style="105" customWidth="1"/>
    <col min="8" max="8" width="19.8515625" style="105" customWidth="1"/>
    <col min="9" max="9" width="24.28125" style="242" customWidth="1"/>
    <col min="10" max="10" width="21.00390625" style="242" customWidth="1"/>
    <col min="11" max="11" width="19.421875" style="242" customWidth="1"/>
    <col min="12" max="12" width="20.7109375" style="242" customWidth="1"/>
    <col min="13" max="13" width="17.140625" style="105" customWidth="1"/>
    <col min="14" max="14" width="18.28125" style="105" customWidth="1"/>
    <col min="15" max="15" width="26.57421875" style="105" bestFit="1" customWidth="1"/>
    <col min="16" max="16" width="22.00390625" style="105" bestFit="1" customWidth="1"/>
    <col min="17" max="17" width="23.28125" style="105" customWidth="1"/>
    <col min="18" max="18" width="21.421875" style="105" customWidth="1"/>
    <col min="19" max="19" width="19.57421875" style="105" customWidth="1"/>
    <col min="20" max="20" width="16.28125" style="105" customWidth="1"/>
    <col min="21" max="21" width="13.7109375" style="105" customWidth="1"/>
    <col min="22" max="22" width="17.57421875" style="105" customWidth="1"/>
    <col min="23" max="23" width="23.57421875" style="105" customWidth="1"/>
    <col min="24" max="24" width="34.8515625" style="115" customWidth="1"/>
    <col min="25" max="25" width="24.140625" style="115" customWidth="1"/>
    <col min="26" max="26" width="12.00390625" style="115" customWidth="1"/>
    <col min="27" max="16384" width="9.140625" style="115" customWidth="1"/>
  </cols>
  <sheetData>
    <row r="1" spans="1:23" s="111" customFormat="1" ht="12" customHeight="1">
      <c r="A1" s="145"/>
      <c r="B1" s="110"/>
      <c r="C1" s="110"/>
      <c r="D1" s="145"/>
      <c r="E1" s="145"/>
      <c r="F1" s="145"/>
      <c r="G1" s="145"/>
      <c r="H1" s="145"/>
      <c r="I1" s="234"/>
      <c r="J1" s="234"/>
      <c r="K1" s="234"/>
      <c r="L1" s="234"/>
      <c r="M1" s="145"/>
      <c r="N1" s="145"/>
      <c r="O1" s="145"/>
      <c r="P1" s="374"/>
      <c r="Q1" s="374"/>
      <c r="R1" s="374"/>
      <c r="S1" s="374"/>
      <c r="T1" s="145"/>
      <c r="U1" s="110"/>
      <c r="V1" s="110"/>
      <c r="W1" s="110"/>
    </row>
    <row r="2" spans="1:23" s="111" customFormat="1" ht="31.5" customHeight="1">
      <c r="A2" s="375" t="s">
        <v>126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112"/>
      <c r="W2" s="112"/>
    </row>
    <row r="3" spans="1:23" s="111" customFormat="1" ht="15" customHeight="1">
      <c r="A3" s="146"/>
      <c r="B3" s="146"/>
      <c r="C3" s="146"/>
      <c r="D3" s="146"/>
      <c r="E3" s="146"/>
      <c r="F3" s="146"/>
      <c r="G3" s="146"/>
      <c r="H3" s="146"/>
      <c r="I3" s="235"/>
      <c r="J3" s="235"/>
      <c r="K3" s="235"/>
      <c r="L3" s="235"/>
      <c r="M3" s="146"/>
      <c r="N3" s="146"/>
      <c r="O3" s="146"/>
      <c r="P3" s="146"/>
      <c r="Q3" s="146"/>
      <c r="R3" s="146"/>
      <c r="S3" s="146"/>
      <c r="T3" s="147" t="s">
        <v>142</v>
      </c>
      <c r="U3" s="110"/>
      <c r="V3" s="110"/>
      <c r="W3" s="110"/>
    </row>
    <row r="4" spans="1:23" s="111" customFormat="1" ht="24.75" customHeight="1">
      <c r="A4" s="376" t="s">
        <v>36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6"/>
      <c r="V4" s="113"/>
      <c r="W4" s="113"/>
    </row>
    <row r="5" spans="1:23" s="111" customFormat="1" ht="13.5" customHeight="1">
      <c r="A5" s="148"/>
      <c r="B5" s="148"/>
      <c r="C5" s="148"/>
      <c r="D5" s="148"/>
      <c r="E5" s="148"/>
      <c r="F5" s="148"/>
      <c r="G5" s="148"/>
      <c r="H5" s="148"/>
      <c r="I5" s="236"/>
      <c r="J5" s="236"/>
      <c r="K5" s="236"/>
      <c r="L5" s="236"/>
      <c r="M5" s="148"/>
      <c r="N5" s="148"/>
      <c r="O5" s="148"/>
      <c r="P5" s="148"/>
      <c r="Q5" s="148"/>
      <c r="R5" s="148"/>
      <c r="S5" s="149"/>
      <c r="T5" s="110"/>
      <c r="U5" s="110"/>
      <c r="V5" s="110"/>
      <c r="W5" s="110"/>
    </row>
    <row r="6" spans="1:23" ht="24.75" customHeight="1">
      <c r="A6" s="377" t="s">
        <v>148</v>
      </c>
      <c r="B6" s="377"/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377"/>
      <c r="U6" s="377"/>
      <c r="V6" s="114"/>
      <c r="W6" s="114"/>
    </row>
    <row r="7" spans="1:23" s="118" customFormat="1" ht="35.25" customHeight="1">
      <c r="A7" s="150"/>
      <c r="B7" s="116"/>
      <c r="C7" s="151"/>
      <c r="D7" s="151"/>
      <c r="E7" s="151"/>
      <c r="F7" s="151"/>
      <c r="G7" s="151"/>
      <c r="H7" s="152"/>
      <c r="I7" s="237"/>
      <c r="J7" s="237"/>
      <c r="K7" s="237"/>
      <c r="L7" s="238"/>
      <c r="M7" s="153"/>
      <c r="N7" s="153"/>
      <c r="O7" s="151"/>
      <c r="P7" s="153"/>
      <c r="Q7" s="151"/>
      <c r="R7" s="151"/>
      <c r="S7" s="151"/>
      <c r="T7" s="106"/>
      <c r="U7" s="116"/>
      <c r="W7" s="117"/>
    </row>
    <row r="8" spans="1:21" s="143" customFormat="1" ht="20.25">
      <c r="A8" s="372">
        <v>1</v>
      </c>
      <c r="B8" s="372">
        <v>2</v>
      </c>
      <c r="C8" s="122"/>
      <c r="D8" s="372">
        <v>3</v>
      </c>
      <c r="E8" s="372"/>
      <c r="F8" s="372"/>
      <c r="G8" s="372"/>
      <c r="H8" s="372">
        <v>4</v>
      </c>
      <c r="I8" s="372">
        <v>5</v>
      </c>
      <c r="J8" s="372">
        <v>6</v>
      </c>
      <c r="K8" s="372">
        <v>7</v>
      </c>
      <c r="L8" s="372">
        <v>8</v>
      </c>
      <c r="M8" s="372">
        <v>9</v>
      </c>
      <c r="N8" s="372"/>
      <c r="O8" s="372"/>
      <c r="P8" s="372"/>
      <c r="Q8" s="372"/>
      <c r="R8" s="122"/>
      <c r="S8" s="372">
        <v>10</v>
      </c>
      <c r="T8" s="372">
        <v>11</v>
      </c>
      <c r="U8" s="372">
        <v>12</v>
      </c>
    </row>
    <row r="9" spans="1:21" s="143" customFormat="1" ht="20.25">
      <c r="A9" s="372"/>
      <c r="B9" s="372"/>
      <c r="C9" s="122"/>
      <c r="D9" s="122" t="s">
        <v>16</v>
      </c>
      <c r="E9" s="122" t="s">
        <v>17</v>
      </c>
      <c r="F9" s="122" t="s">
        <v>18</v>
      </c>
      <c r="G9" s="122" t="s">
        <v>19</v>
      </c>
      <c r="H9" s="372"/>
      <c r="I9" s="372">
        <v>5</v>
      </c>
      <c r="J9" s="372">
        <v>6</v>
      </c>
      <c r="K9" s="372">
        <v>7</v>
      </c>
      <c r="L9" s="372">
        <v>8</v>
      </c>
      <c r="M9" s="122" t="s">
        <v>16</v>
      </c>
      <c r="N9" s="122" t="s">
        <v>17</v>
      </c>
      <c r="O9" s="122" t="s">
        <v>18</v>
      </c>
      <c r="P9" s="122" t="s">
        <v>19</v>
      </c>
      <c r="Q9" s="122" t="s">
        <v>20</v>
      </c>
      <c r="R9" s="122"/>
      <c r="S9" s="372"/>
      <c r="T9" s="372"/>
      <c r="U9" s="372"/>
    </row>
    <row r="10" spans="1:23" s="96" customFormat="1" ht="63" customHeight="1">
      <c r="A10" s="372" t="s">
        <v>0</v>
      </c>
      <c r="B10" s="372" t="s">
        <v>21</v>
      </c>
      <c r="C10" s="372" t="s">
        <v>140</v>
      </c>
      <c r="D10" s="372" t="s">
        <v>1</v>
      </c>
      <c r="E10" s="372"/>
      <c r="F10" s="372"/>
      <c r="G10" s="372"/>
      <c r="H10" s="372" t="s">
        <v>6</v>
      </c>
      <c r="I10" s="372" t="s">
        <v>7</v>
      </c>
      <c r="J10" s="372" t="s">
        <v>8</v>
      </c>
      <c r="K10" s="372" t="s">
        <v>9</v>
      </c>
      <c r="L10" s="372" t="s">
        <v>10</v>
      </c>
      <c r="M10" s="372" t="s">
        <v>11</v>
      </c>
      <c r="N10" s="372"/>
      <c r="O10" s="372"/>
      <c r="P10" s="372"/>
      <c r="Q10" s="372"/>
      <c r="R10" s="372"/>
      <c r="S10" s="378" t="s">
        <v>13</v>
      </c>
      <c r="T10" s="378" t="s">
        <v>14</v>
      </c>
      <c r="U10" s="378" t="s">
        <v>15</v>
      </c>
      <c r="V10" s="109"/>
      <c r="W10" s="109"/>
    </row>
    <row r="11" spans="1:23" s="96" customFormat="1" ht="207.75" customHeight="1">
      <c r="A11" s="372"/>
      <c r="B11" s="372"/>
      <c r="C11" s="372"/>
      <c r="D11" s="122" t="s">
        <v>2</v>
      </c>
      <c r="E11" s="122" t="s">
        <v>3</v>
      </c>
      <c r="F11" s="122" t="s">
        <v>4</v>
      </c>
      <c r="G11" s="122" t="s">
        <v>5</v>
      </c>
      <c r="H11" s="372"/>
      <c r="I11" s="372"/>
      <c r="J11" s="372"/>
      <c r="K11" s="372"/>
      <c r="L11" s="372"/>
      <c r="M11" s="108" t="s">
        <v>2</v>
      </c>
      <c r="N11" s="108" t="s">
        <v>3</v>
      </c>
      <c r="O11" s="108" t="s">
        <v>4</v>
      </c>
      <c r="P11" s="108" t="s">
        <v>5</v>
      </c>
      <c r="Q11" s="108" t="s">
        <v>12</v>
      </c>
      <c r="R11" s="108" t="s">
        <v>110</v>
      </c>
      <c r="S11" s="378"/>
      <c r="T11" s="378"/>
      <c r="U11" s="378"/>
      <c r="V11" s="379" t="s">
        <v>144</v>
      </c>
      <c r="W11" s="378" t="s">
        <v>128</v>
      </c>
    </row>
    <row r="12" spans="1:23" s="143" customFormat="1" ht="42" customHeight="1">
      <c r="A12" s="144">
        <v>1</v>
      </c>
      <c r="B12" s="144">
        <v>2</v>
      </c>
      <c r="C12" s="144"/>
      <c r="D12" s="144" t="s">
        <v>112</v>
      </c>
      <c r="E12" s="144" t="s">
        <v>113</v>
      </c>
      <c r="F12" s="144" t="s">
        <v>114</v>
      </c>
      <c r="G12" s="144" t="s">
        <v>115</v>
      </c>
      <c r="H12" s="144">
        <v>4</v>
      </c>
      <c r="I12" s="239">
        <v>5</v>
      </c>
      <c r="J12" s="239">
        <v>6</v>
      </c>
      <c r="K12" s="239">
        <v>7</v>
      </c>
      <c r="L12" s="239">
        <v>8</v>
      </c>
      <c r="M12" s="144" t="s">
        <v>116</v>
      </c>
      <c r="N12" s="144" t="s">
        <v>117</v>
      </c>
      <c r="O12" s="144" t="s">
        <v>118</v>
      </c>
      <c r="P12" s="144" t="s">
        <v>119</v>
      </c>
      <c r="Q12" s="144" t="s">
        <v>120</v>
      </c>
      <c r="R12" s="144" t="s">
        <v>111</v>
      </c>
      <c r="S12" s="144">
        <v>10</v>
      </c>
      <c r="T12" s="144">
        <v>11</v>
      </c>
      <c r="U12" s="144">
        <v>12</v>
      </c>
      <c r="V12" s="379"/>
      <c r="W12" s="378"/>
    </row>
    <row r="13" spans="1:26" s="183" customFormat="1" ht="47.25" customHeight="1">
      <c r="A13" s="179">
        <v>1</v>
      </c>
      <c r="B13" s="179" t="s">
        <v>22</v>
      </c>
      <c r="C13" s="179">
        <v>40448</v>
      </c>
      <c r="D13" s="179">
        <v>21046</v>
      </c>
      <c r="E13" s="179">
        <v>8586</v>
      </c>
      <c r="F13" s="179">
        <v>10816</v>
      </c>
      <c r="G13" s="179">
        <f aca="true" t="shared" si="0" ref="G13:G25">SUM(D13:F13)</f>
        <v>40448</v>
      </c>
      <c r="H13" s="179">
        <v>2049</v>
      </c>
      <c r="I13" s="179">
        <v>3631</v>
      </c>
      <c r="J13" s="180">
        <v>2049</v>
      </c>
      <c r="K13" s="180">
        <v>969</v>
      </c>
      <c r="L13" s="179">
        <v>62945</v>
      </c>
      <c r="M13" s="181">
        <v>0.41917190000000004</v>
      </c>
      <c r="N13" s="181">
        <v>0.1474333</v>
      </c>
      <c r="O13" s="181">
        <v>0.1469848</v>
      </c>
      <c r="P13" s="181">
        <f>SUM(M13:O13)</f>
        <v>0.7135900000000001</v>
      </c>
      <c r="Q13" s="181">
        <v>0.3765</v>
      </c>
      <c r="R13" s="181">
        <v>0</v>
      </c>
      <c r="S13" s="179">
        <v>0</v>
      </c>
      <c r="T13" s="179">
        <v>187</v>
      </c>
      <c r="U13" s="179">
        <v>7</v>
      </c>
      <c r="V13" s="179">
        <f>(Q13/P13)*100</f>
        <v>52.761389593464024</v>
      </c>
      <c r="W13" s="182">
        <f>(P13*100000)/J13</f>
        <v>34.826256710590535</v>
      </c>
      <c r="X13" s="333"/>
      <c r="Y13" s="333"/>
      <c r="Z13" s="333"/>
    </row>
    <row r="14" spans="1:26" s="183" customFormat="1" ht="47.25" customHeight="1">
      <c r="A14" s="179">
        <v>2</v>
      </c>
      <c r="B14" s="179" t="s">
        <v>23</v>
      </c>
      <c r="C14" s="179">
        <v>45215</v>
      </c>
      <c r="D14" s="179">
        <v>17364</v>
      </c>
      <c r="E14" s="179">
        <v>5073</v>
      </c>
      <c r="F14" s="179">
        <v>22778</v>
      </c>
      <c r="G14" s="179">
        <f t="shared" si="0"/>
        <v>45215</v>
      </c>
      <c r="H14" s="179">
        <v>3214</v>
      </c>
      <c r="I14" s="179">
        <v>4210</v>
      </c>
      <c r="J14" s="179">
        <v>3214</v>
      </c>
      <c r="K14" s="179">
        <v>1552</v>
      </c>
      <c r="L14" s="179">
        <v>73252</v>
      </c>
      <c r="M14" s="181">
        <v>0.28755</v>
      </c>
      <c r="N14" s="181">
        <v>0.1403</v>
      </c>
      <c r="O14" s="181">
        <v>0.26818</v>
      </c>
      <c r="P14" s="181">
        <f aca="true" t="shared" si="1" ref="P14:P25">SUM(M14:O14)</f>
        <v>0.6960299999999999</v>
      </c>
      <c r="Q14" s="181">
        <v>0.44</v>
      </c>
      <c r="R14" s="181">
        <v>0.17</v>
      </c>
      <c r="S14" s="179">
        <v>0</v>
      </c>
      <c r="T14" s="179">
        <v>0</v>
      </c>
      <c r="U14" s="179">
        <v>0</v>
      </c>
      <c r="V14" s="179">
        <f aca="true" t="shared" si="2" ref="V14:V26">(Q14/P14)*100</f>
        <v>63.21566599140842</v>
      </c>
      <c r="W14" s="182">
        <f aca="true" t="shared" si="3" ref="W14:W26">(P14*100000)/J14</f>
        <v>21.656191661481017</v>
      </c>
      <c r="X14" s="333"/>
      <c r="Y14" s="333"/>
      <c r="Z14" s="333"/>
    </row>
    <row r="15" spans="1:26" s="183" customFormat="1" ht="47.25" customHeight="1">
      <c r="A15" s="179">
        <v>3</v>
      </c>
      <c r="B15" s="179" t="s">
        <v>24</v>
      </c>
      <c r="C15" s="179">
        <v>80508</v>
      </c>
      <c r="D15" s="179">
        <v>39105</v>
      </c>
      <c r="E15" s="179">
        <v>16764</v>
      </c>
      <c r="F15" s="179">
        <v>22691</v>
      </c>
      <c r="G15" s="179">
        <f t="shared" si="0"/>
        <v>78560</v>
      </c>
      <c r="H15" s="179">
        <v>4016</v>
      </c>
      <c r="I15" s="179">
        <v>9391</v>
      </c>
      <c r="J15" s="179">
        <v>3316</v>
      </c>
      <c r="K15" s="180">
        <v>1489</v>
      </c>
      <c r="L15" s="179">
        <v>207565</v>
      </c>
      <c r="M15" s="181">
        <v>0.54714</v>
      </c>
      <c r="N15" s="181">
        <v>0.22629</v>
      </c>
      <c r="O15" s="181">
        <v>0.42342</v>
      </c>
      <c r="P15" s="181">
        <f t="shared" si="1"/>
        <v>1.19685</v>
      </c>
      <c r="Q15" s="186">
        <v>0.61346</v>
      </c>
      <c r="R15" s="186">
        <v>0.07074</v>
      </c>
      <c r="S15" s="179">
        <v>0</v>
      </c>
      <c r="T15" s="179">
        <v>77</v>
      </c>
      <c r="U15" s="179">
        <v>5</v>
      </c>
      <c r="V15" s="179">
        <f t="shared" si="2"/>
        <v>51.256214229017836</v>
      </c>
      <c r="W15" s="182">
        <f t="shared" si="3"/>
        <v>36.093184559710494</v>
      </c>
      <c r="X15" s="333"/>
      <c r="Y15" s="333"/>
      <c r="Z15" s="333"/>
    </row>
    <row r="16" spans="1:26" s="185" customFormat="1" ht="47.25" customHeight="1">
      <c r="A16" s="179">
        <v>4</v>
      </c>
      <c r="B16" s="179" t="s">
        <v>25</v>
      </c>
      <c r="C16" s="179">
        <v>52370</v>
      </c>
      <c r="D16" s="179">
        <v>23696</v>
      </c>
      <c r="E16" s="179">
        <v>10067</v>
      </c>
      <c r="F16" s="179">
        <v>18607</v>
      </c>
      <c r="G16" s="179">
        <f t="shared" si="0"/>
        <v>52370</v>
      </c>
      <c r="H16" s="179">
        <v>1866</v>
      </c>
      <c r="I16" s="179">
        <v>7987</v>
      </c>
      <c r="J16" s="179">
        <v>1866</v>
      </c>
      <c r="K16" s="179">
        <v>1866</v>
      </c>
      <c r="L16" s="179">
        <v>138566</v>
      </c>
      <c r="M16" s="181">
        <v>0.34508</v>
      </c>
      <c r="N16" s="181">
        <v>0.03404</v>
      </c>
      <c r="O16" s="181">
        <v>0.13432</v>
      </c>
      <c r="P16" s="181">
        <f t="shared" si="1"/>
        <v>0.51344</v>
      </c>
      <c r="Q16" s="186">
        <v>0.23056000000000001</v>
      </c>
      <c r="R16" s="186">
        <v>0.03181</v>
      </c>
      <c r="S16" s="179">
        <v>0</v>
      </c>
      <c r="T16" s="179">
        <v>50</v>
      </c>
      <c r="U16" s="180">
        <v>0</v>
      </c>
      <c r="V16" s="179">
        <f t="shared" si="2"/>
        <v>44.90495481458399</v>
      </c>
      <c r="W16" s="182">
        <f t="shared" si="3"/>
        <v>27.515541264737408</v>
      </c>
      <c r="Y16" s="333"/>
      <c r="Z16" s="333"/>
    </row>
    <row r="17" spans="1:23" s="333" customFormat="1" ht="47.25" customHeight="1">
      <c r="A17" s="179">
        <v>5</v>
      </c>
      <c r="B17" s="179" t="s">
        <v>26</v>
      </c>
      <c r="C17" s="179">
        <v>60769</v>
      </c>
      <c r="D17" s="179">
        <v>8800</v>
      </c>
      <c r="E17" s="179">
        <v>31649</v>
      </c>
      <c r="F17" s="179">
        <v>19552</v>
      </c>
      <c r="G17" s="179">
        <f t="shared" si="0"/>
        <v>60001</v>
      </c>
      <c r="H17" s="179">
        <v>5209</v>
      </c>
      <c r="I17" s="179">
        <v>7151</v>
      </c>
      <c r="J17" s="179">
        <v>4509</v>
      </c>
      <c r="K17" s="179">
        <v>2574</v>
      </c>
      <c r="L17" s="179">
        <v>124045</v>
      </c>
      <c r="M17" s="181">
        <v>0.16423</v>
      </c>
      <c r="N17" s="181">
        <v>0.35136</v>
      </c>
      <c r="O17" s="181">
        <v>0.3776</v>
      </c>
      <c r="P17" s="181">
        <f t="shared" si="1"/>
        <v>0.8931899999999999</v>
      </c>
      <c r="Q17" s="186">
        <v>0.41352</v>
      </c>
      <c r="R17" s="186">
        <v>0.0247</v>
      </c>
      <c r="S17" s="180">
        <v>0</v>
      </c>
      <c r="T17" s="180">
        <v>405</v>
      </c>
      <c r="U17" s="180">
        <v>0</v>
      </c>
      <c r="V17" s="179">
        <f t="shared" si="2"/>
        <v>46.29698048567494</v>
      </c>
      <c r="W17" s="182">
        <f t="shared" si="3"/>
        <v>19.80904856952761</v>
      </c>
    </row>
    <row r="18" spans="1:26" s="183" customFormat="1" ht="47.25" customHeight="1">
      <c r="A18" s="179">
        <v>6</v>
      </c>
      <c r="B18" s="179" t="s">
        <v>27</v>
      </c>
      <c r="C18" s="179">
        <v>40494</v>
      </c>
      <c r="D18" s="179">
        <v>16636</v>
      </c>
      <c r="E18" s="180">
        <v>13655</v>
      </c>
      <c r="F18" s="180">
        <v>10183</v>
      </c>
      <c r="G18" s="179">
        <f t="shared" si="0"/>
        <v>40474</v>
      </c>
      <c r="H18" s="180">
        <v>17350</v>
      </c>
      <c r="I18" s="179">
        <v>11785</v>
      </c>
      <c r="J18" s="180">
        <v>15429</v>
      </c>
      <c r="K18" s="180">
        <v>15165</v>
      </c>
      <c r="L18" s="179">
        <v>204411</v>
      </c>
      <c r="M18" s="181">
        <v>0.72796</v>
      </c>
      <c r="N18" s="181">
        <v>0.35092999999999996</v>
      </c>
      <c r="O18" s="181">
        <v>0.41858999999999996</v>
      </c>
      <c r="P18" s="181">
        <f t="shared" si="1"/>
        <v>1.49748</v>
      </c>
      <c r="Q18" s="186">
        <v>0.615177</v>
      </c>
      <c r="R18" s="181">
        <v>0.259</v>
      </c>
      <c r="S18" s="179">
        <v>0</v>
      </c>
      <c r="T18" s="179">
        <v>245</v>
      </c>
      <c r="U18" s="179">
        <v>35</v>
      </c>
      <c r="V18" s="179">
        <f t="shared" si="2"/>
        <v>41.08081577049443</v>
      </c>
      <c r="W18" s="182">
        <f t="shared" si="3"/>
        <v>9.705619288353102</v>
      </c>
      <c r="X18" s="333"/>
      <c r="Y18" s="333"/>
      <c r="Z18" s="333"/>
    </row>
    <row r="19" spans="1:26" s="183" customFormat="1" ht="47.25" customHeight="1">
      <c r="A19" s="179">
        <v>7</v>
      </c>
      <c r="B19" s="179" t="s">
        <v>129</v>
      </c>
      <c r="C19" s="179">
        <v>39294</v>
      </c>
      <c r="D19" s="179">
        <v>7539</v>
      </c>
      <c r="E19" s="179">
        <v>16324</v>
      </c>
      <c r="F19" s="179">
        <v>15431</v>
      </c>
      <c r="G19" s="179">
        <f t="shared" si="0"/>
        <v>39294</v>
      </c>
      <c r="H19" s="179">
        <v>0</v>
      </c>
      <c r="I19" s="179">
        <v>7825</v>
      </c>
      <c r="J19" s="179">
        <v>0</v>
      </c>
      <c r="K19" s="179">
        <v>0</v>
      </c>
      <c r="L19" s="179">
        <v>135720</v>
      </c>
      <c r="M19" s="181">
        <v>0</v>
      </c>
      <c r="N19" s="181">
        <v>0</v>
      </c>
      <c r="O19" s="181">
        <v>0</v>
      </c>
      <c r="P19" s="181">
        <f t="shared" si="1"/>
        <v>0</v>
      </c>
      <c r="Q19" s="181">
        <v>0</v>
      </c>
      <c r="R19" s="181">
        <v>0</v>
      </c>
      <c r="S19" s="179">
        <v>0</v>
      </c>
      <c r="T19" s="179">
        <v>0</v>
      </c>
      <c r="U19" s="179">
        <v>0</v>
      </c>
      <c r="V19" s="179" t="e">
        <f t="shared" si="2"/>
        <v>#DIV/0!</v>
      </c>
      <c r="W19" s="182" t="e">
        <f t="shared" si="3"/>
        <v>#DIV/0!</v>
      </c>
      <c r="X19" s="333"/>
      <c r="Y19" s="333"/>
      <c r="Z19" s="333"/>
    </row>
    <row r="20" spans="1:23" s="333" customFormat="1" ht="47.25" customHeight="1">
      <c r="A20" s="179">
        <v>8</v>
      </c>
      <c r="B20" s="179" t="s">
        <v>29</v>
      </c>
      <c r="C20" s="179">
        <v>58540</v>
      </c>
      <c r="D20" s="179">
        <v>18394</v>
      </c>
      <c r="E20" s="179">
        <v>20606</v>
      </c>
      <c r="F20" s="179">
        <v>19540</v>
      </c>
      <c r="G20" s="179">
        <f t="shared" si="0"/>
        <v>58540</v>
      </c>
      <c r="H20" s="179">
        <v>1737</v>
      </c>
      <c r="I20" s="179">
        <v>5994</v>
      </c>
      <c r="J20" s="179">
        <v>1715</v>
      </c>
      <c r="K20" s="179">
        <v>343</v>
      </c>
      <c r="L20" s="179">
        <v>103962</v>
      </c>
      <c r="M20" s="181">
        <v>0.13335</v>
      </c>
      <c r="N20" s="181">
        <v>0.08807999999999998</v>
      </c>
      <c r="O20" s="181">
        <v>0.16554999999999997</v>
      </c>
      <c r="P20" s="181">
        <f t="shared" si="1"/>
        <v>0.38697999999999994</v>
      </c>
      <c r="Q20" s="186">
        <v>0.049960000000000004</v>
      </c>
      <c r="R20" s="186">
        <v>0</v>
      </c>
      <c r="S20" s="180">
        <v>0</v>
      </c>
      <c r="T20" s="180">
        <v>0</v>
      </c>
      <c r="U20" s="180">
        <v>0</v>
      </c>
      <c r="V20" s="179">
        <f t="shared" si="2"/>
        <v>12.910227918755496</v>
      </c>
      <c r="W20" s="182">
        <f t="shared" si="3"/>
        <v>22.564431486880462</v>
      </c>
    </row>
    <row r="21" spans="1:23" s="333" customFormat="1" ht="47.25" customHeight="1">
      <c r="A21" s="179">
        <v>9</v>
      </c>
      <c r="B21" s="179" t="s">
        <v>30</v>
      </c>
      <c r="C21" s="179">
        <v>24986</v>
      </c>
      <c r="D21" s="179">
        <v>5981</v>
      </c>
      <c r="E21" s="179">
        <v>12141</v>
      </c>
      <c r="F21" s="179">
        <v>6675</v>
      </c>
      <c r="G21" s="179">
        <f t="shared" si="0"/>
        <v>24797</v>
      </c>
      <c r="H21" s="179">
        <v>3691</v>
      </c>
      <c r="I21" s="179">
        <v>2839</v>
      </c>
      <c r="J21" s="179">
        <v>3691</v>
      </c>
      <c r="K21" s="179">
        <v>3691</v>
      </c>
      <c r="L21" s="179">
        <v>49221</v>
      </c>
      <c r="M21" s="181">
        <v>0.16905</v>
      </c>
      <c r="N21" s="181">
        <v>0.32856</v>
      </c>
      <c r="O21" s="181">
        <v>0.15152</v>
      </c>
      <c r="P21" s="181">
        <f t="shared" si="1"/>
        <v>0.64913</v>
      </c>
      <c r="Q21" s="181">
        <v>0.29945</v>
      </c>
      <c r="R21" s="181">
        <v>0.00113</v>
      </c>
      <c r="S21" s="179">
        <v>0</v>
      </c>
      <c r="T21" s="179">
        <v>0</v>
      </c>
      <c r="U21" s="179">
        <v>0</v>
      </c>
      <c r="V21" s="179">
        <f t="shared" si="2"/>
        <v>46.130975305408775</v>
      </c>
      <c r="W21" s="182">
        <f t="shared" si="3"/>
        <v>17.58683283662964</v>
      </c>
    </row>
    <row r="22" spans="1:23" s="333" customFormat="1" ht="47.25" customHeight="1">
      <c r="A22" s="179">
        <v>10</v>
      </c>
      <c r="B22" s="179" t="s">
        <v>31</v>
      </c>
      <c r="C22" s="179">
        <v>70679</v>
      </c>
      <c r="D22" s="179">
        <v>50899</v>
      </c>
      <c r="E22" s="179">
        <v>1053</v>
      </c>
      <c r="F22" s="179">
        <v>18261</v>
      </c>
      <c r="G22" s="179">
        <f t="shared" si="0"/>
        <v>70213</v>
      </c>
      <c r="H22" s="179">
        <v>2562</v>
      </c>
      <c r="I22" s="179">
        <v>7332</v>
      </c>
      <c r="J22" s="179">
        <v>2562</v>
      </c>
      <c r="K22" s="179">
        <v>2562</v>
      </c>
      <c r="L22" s="179">
        <v>196294</v>
      </c>
      <c r="M22" s="181">
        <v>0.4321200000000001</v>
      </c>
      <c r="N22" s="181">
        <v>0.00111</v>
      </c>
      <c r="O22" s="181">
        <v>0.12484</v>
      </c>
      <c r="P22" s="181">
        <f t="shared" si="1"/>
        <v>0.5580700000000001</v>
      </c>
      <c r="Q22" s="186">
        <v>0.21561000000000002</v>
      </c>
      <c r="R22" s="186">
        <v>0.0113878</v>
      </c>
      <c r="S22" s="179">
        <v>0</v>
      </c>
      <c r="T22" s="179">
        <v>0</v>
      </c>
      <c r="U22" s="180">
        <v>0</v>
      </c>
      <c r="V22" s="179">
        <f t="shared" si="2"/>
        <v>38.63493826939273</v>
      </c>
      <c r="W22" s="182">
        <f t="shared" si="3"/>
        <v>21.78259172521468</v>
      </c>
    </row>
    <row r="23" spans="1:23" s="333" customFormat="1" ht="47.25" customHeight="1">
      <c r="A23" s="179">
        <v>11</v>
      </c>
      <c r="B23" s="179" t="s">
        <v>32</v>
      </c>
      <c r="C23" s="179">
        <v>26331</v>
      </c>
      <c r="D23" s="179">
        <v>3949</v>
      </c>
      <c r="E23" s="179">
        <v>15086</v>
      </c>
      <c r="F23" s="179">
        <v>7296</v>
      </c>
      <c r="G23" s="179">
        <f t="shared" si="0"/>
        <v>26331</v>
      </c>
      <c r="H23" s="179">
        <v>0</v>
      </c>
      <c r="I23" s="179">
        <v>3109</v>
      </c>
      <c r="J23" s="179">
        <v>0</v>
      </c>
      <c r="K23" s="179">
        <v>0</v>
      </c>
      <c r="L23" s="179">
        <v>53915</v>
      </c>
      <c r="M23" s="181">
        <v>0.13486</v>
      </c>
      <c r="N23" s="181">
        <v>0.15361</v>
      </c>
      <c r="O23" s="181">
        <v>0.17553000000000002</v>
      </c>
      <c r="P23" s="181">
        <f t="shared" si="1"/>
        <v>0.464</v>
      </c>
      <c r="Q23" s="181">
        <v>0.12488</v>
      </c>
      <c r="R23" s="181">
        <v>0.07039000000000001</v>
      </c>
      <c r="S23" s="179">
        <v>0</v>
      </c>
      <c r="T23" s="179">
        <v>110</v>
      </c>
      <c r="U23" s="179">
        <v>0</v>
      </c>
      <c r="V23" s="179">
        <f t="shared" si="2"/>
        <v>26.913793103448274</v>
      </c>
      <c r="W23" s="182" t="e">
        <f t="shared" si="3"/>
        <v>#DIV/0!</v>
      </c>
    </row>
    <row r="24" spans="1:23" s="333" customFormat="1" ht="51" customHeight="1">
      <c r="A24" s="179">
        <v>12</v>
      </c>
      <c r="B24" s="179" t="s">
        <v>33</v>
      </c>
      <c r="C24" s="179">
        <v>51625</v>
      </c>
      <c r="D24" s="179">
        <v>29922</v>
      </c>
      <c r="E24" s="179">
        <v>2727</v>
      </c>
      <c r="F24" s="179">
        <v>18976</v>
      </c>
      <c r="G24" s="179">
        <f t="shared" si="0"/>
        <v>51625</v>
      </c>
      <c r="H24" s="184">
        <v>4891</v>
      </c>
      <c r="I24" s="179">
        <v>3737</v>
      </c>
      <c r="J24" s="180">
        <v>4891</v>
      </c>
      <c r="K24" s="180">
        <v>4891</v>
      </c>
      <c r="L24" s="179">
        <v>64828</v>
      </c>
      <c r="M24" s="181">
        <v>0.30324000000000007</v>
      </c>
      <c r="N24" s="181">
        <v>0.00969</v>
      </c>
      <c r="O24" s="181">
        <v>0.23114</v>
      </c>
      <c r="P24" s="181">
        <f t="shared" si="1"/>
        <v>0.54407</v>
      </c>
      <c r="Q24" s="186">
        <v>0.24197999999999997</v>
      </c>
      <c r="R24" s="186">
        <v>0.11855</v>
      </c>
      <c r="S24" s="179">
        <v>0</v>
      </c>
      <c r="T24" s="179">
        <v>40</v>
      </c>
      <c r="U24" s="179">
        <v>0</v>
      </c>
      <c r="V24" s="179">
        <f t="shared" si="2"/>
        <v>44.47589464590953</v>
      </c>
      <c r="W24" s="182">
        <f t="shared" si="3"/>
        <v>11.12390104273155</v>
      </c>
    </row>
    <row r="25" spans="1:26" s="187" customFormat="1" ht="53.25" customHeight="1">
      <c r="A25" s="179">
        <v>13</v>
      </c>
      <c r="B25" s="179" t="s">
        <v>34</v>
      </c>
      <c r="C25" s="179">
        <v>58642</v>
      </c>
      <c r="D25" s="179">
        <v>34782</v>
      </c>
      <c r="E25" s="179">
        <v>4355</v>
      </c>
      <c r="F25" s="179">
        <v>19505</v>
      </c>
      <c r="G25" s="179">
        <f t="shared" si="0"/>
        <v>58642</v>
      </c>
      <c r="H25" s="179">
        <v>0</v>
      </c>
      <c r="I25" s="179">
        <v>3733</v>
      </c>
      <c r="J25" s="179">
        <v>0</v>
      </c>
      <c r="K25" s="179">
        <v>0</v>
      </c>
      <c r="L25" s="179">
        <v>64737</v>
      </c>
      <c r="M25" s="181">
        <v>0.04961</v>
      </c>
      <c r="N25" s="181">
        <v>0.00761</v>
      </c>
      <c r="O25" s="181">
        <v>0.03843</v>
      </c>
      <c r="P25" s="181">
        <f t="shared" si="1"/>
        <v>0.09565</v>
      </c>
      <c r="Q25" s="181">
        <v>0.03834</v>
      </c>
      <c r="R25" s="181">
        <v>0.03706</v>
      </c>
      <c r="S25" s="179">
        <v>0</v>
      </c>
      <c r="T25" s="179">
        <v>169</v>
      </c>
      <c r="U25" s="179">
        <v>0</v>
      </c>
      <c r="V25" s="179">
        <f t="shared" si="2"/>
        <v>40.083638264506014</v>
      </c>
      <c r="W25" s="182" t="e">
        <f t="shared" si="3"/>
        <v>#DIV/0!</v>
      </c>
      <c r="X25" s="333"/>
      <c r="Y25" s="333"/>
      <c r="Z25" s="333"/>
    </row>
    <row r="26" spans="1:23" s="184" customFormat="1" ht="47.25" customHeight="1">
      <c r="A26" s="179"/>
      <c r="B26" s="179" t="s">
        <v>35</v>
      </c>
      <c r="C26" s="179">
        <f aca="true" t="shared" si="4" ref="C26:U26">SUM(C13:C25)</f>
        <v>649901</v>
      </c>
      <c r="D26" s="179">
        <f t="shared" si="4"/>
        <v>278113</v>
      </c>
      <c r="E26" s="179">
        <f t="shared" si="4"/>
        <v>158086</v>
      </c>
      <c r="F26" s="179">
        <f t="shared" si="4"/>
        <v>210311</v>
      </c>
      <c r="G26" s="179">
        <f t="shared" si="4"/>
        <v>646510</v>
      </c>
      <c r="H26" s="179">
        <f t="shared" si="4"/>
        <v>46585</v>
      </c>
      <c r="I26" s="179">
        <f t="shared" si="4"/>
        <v>78724</v>
      </c>
      <c r="J26" s="179">
        <f t="shared" si="4"/>
        <v>43242</v>
      </c>
      <c r="K26" s="179">
        <f t="shared" si="4"/>
        <v>35102</v>
      </c>
      <c r="L26" s="179">
        <f t="shared" si="4"/>
        <v>1479461</v>
      </c>
      <c r="M26" s="181">
        <f t="shared" si="4"/>
        <v>3.7133619000000007</v>
      </c>
      <c r="N26" s="181">
        <f t="shared" si="4"/>
        <v>1.8390132999999997</v>
      </c>
      <c r="O26" s="181">
        <f t="shared" si="4"/>
        <v>2.6561048</v>
      </c>
      <c r="P26" s="181">
        <f t="shared" si="4"/>
        <v>8.20848</v>
      </c>
      <c r="Q26" s="181">
        <f t="shared" si="4"/>
        <v>3.6594369999999996</v>
      </c>
      <c r="R26" s="181">
        <f t="shared" si="4"/>
        <v>0.7947678</v>
      </c>
      <c r="S26" s="179">
        <f t="shared" si="4"/>
        <v>0</v>
      </c>
      <c r="T26" s="179">
        <f t="shared" si="4"/>
        <v>1283</v>
      </c>
      <c r="U26" s="179">
        <f t="shared" si="4"/>
        <v>47</v>
      </c>
      <c r="V26" s="179">
        <f t="shared" si="2"/>
        <v>44.58117702668459</v>
      </c>
      <c r="W26" s="182">
        <f t="shared" si="3"/>
        <v>18.98265575135285</v>
      </c>
    </row>
    <row r="27" spans="1:17" s="103" customFormat="1" ht="47.25" customHeight="1">
      <c r="A27" s="104"/>
      <c r="B27" s="104"/>
      <c r="I27" s="184"/>
      <c r="J27" s="334"/>
      <c r="K27" s="184"/>
      <c r="L27" s="184"/>
      <c r="M27" s="452"/>
      <c r="N27" s="452"/>
      <c r="O27" s="452"/>
      <c r="P27" s="452"/>
      <c r="Q27" s="452"/>
    </row>
    <row r="28" spans="1:23" s="103" customFormat="1" ht="47.25" customHeight="1">
      <c r="A28" s="104"/>
      <c r="B28" s="104"/>
      <c r="C28" s="373"/>
      <c r="D28" s="373"/>
      <c r="E28" s="373"/>
      <c r="F28" s="373"/>
      <c r="G28" s="373"/>
      <c r="H28" s="373"/>
      <c r="I28" s="373"/>
      <c r="J28" s="183"/>
      <c r="K28" s="183"/>
      <c r="L28" s="183"/>
      <c r="M28" s="178"/>
      <c r="N28" s="104"/>
      <c r="O28" s="104"/>
      <c r="P28" s="104"/>
      <c r="Q28" s="104"/>
      <c r="R28" s="104"/>
      <c r="S28" s="130" t="s">
        <v>123</v>
      </c>
      <c r="T28" s="104"/>
      <c r="U28" s="104"/>
      <c r="V28" s="104"/>
      <c r="W28" s="104"/>
    </row>
    <row r="29" spans="1:23" ht="26.25" customHeight="1">
      <c r="A29" s="115"/>
      <c r="B29" s="370"/>
      <c r="C29" s="370"/>
      <c r="D29" s="370"/>
      <c r="E29" s="370"/>
      <c r="F29" s="370"/>
      <c r="G29" s="370"/>
      <c r="H29" s="370"/>
      <c r="I29" s="370"/>
      <c r="J29" s="370"/>
      <c r="K29" s="370"/>
      <c r="L29" s="370"/>
      <c r="M29" s="370"/>
      <c r="N29" s="370"/>
      <c r="O29" s="370"/>
      <c r="P29" s="115"/>
      <c r="Q29" s="115"/>
      <c r="R29" s="118"/>
      <c r="S29" s="123" t="s">
        <v>124</v>
      </c>
      <c r="T29" s="124"/>
      <c r="U29" s="115"/>
      <c r="V29" s="115"/>
      <c r="W29" s="115"/>
    </row>
    <row r="30" spans="2:20" ht="26.25" customHeight="1">
      <c r="B30" s="370"/>
      <c r="C30" s="370"/>
      <c r="D30" s="370"/>
      <c r="E30" s="370"/>
      <c r="F30" s="370"/>
      <c r="G30" s="370"/>
      <c r="H30" s="370"/>
      <c r="I30" s="370"/>
      <c r="J30" s="370"/>
      <c r="K30" s="370"/>
      <c r="L30" s="370"/>
      <c r="M30" s="370"/>
      <c r="N30" s="370"/>
      <c r="O30" s="370"/>
      <c r="R30" s="125"/>
      <c r="S30" s="126" t="s">
        <v>106</v>
      </c>
      <c r="T30" s="126"/>
    </row>
    <row r="31" spans="2:20" ht="24" customHeight="1">
      <c r="B31" s="370"/>
      <c r="C31" s="370"/>
      <c r="D31" s="370"/>
      <c r="E31" s="370"/>
      <c r="F31" s="370"/>
      <c r="G31" s="370"/>
      <c r="H31" s="370"/>
      <c r="I31" s="370"/>
      <c r="J31" s="370"/>
      <c r="K31" s="370"/>
      <c r="L31" s="370"/>
      <c r="M31" s="370"/>
      <c r="N31" s="370"/>
      <c r="O31" s="370"/>
      <c r="R31" s="116"/>
      <c r="S31" s="127" t="s">
        <v>125</v>
      </c>
      <c r="T31" s="126"/>
    </row>
    <row r="32" spans="2:20" ht="19.5" customHeight="1">
      <c r="B32" s="370"/>
      <c r="C32" s="370"/>
      <c r="D32" s="370"/>
      <c r="E32" s="370"/>
      <c r="F32" s="370"/>
      <c r="G32" s="370"/>
      <c r="H32" s="370"/>
      <c r="I32" s="370"/>
      <c r="J32" s="370"/>
      <c r="K32" s="370"/>
      <c r="L32" s="370"/>
      <c r="M32" s="370"/>
      <c r="N32" s="370"/>
      <c r="O32" s="370"/>
      <c r="R32" s="116"/>
      <c r="S32" s="126" t="s">
        <v>108</v>
      </c>
      <c r="T32" s="116"/>
    </row>
    <row r="33" spans="2:20" ht="21" customHeight="1">
      <c r="B33" s="371"/>
      <c r="C33" s="371"/>
      <c r="D33" s="371"/>
      <c r="E33" s="371"/>
      <c r="F33" s="371"/>
      <c r="G33" s="371"/>
      <c r="H33" s="371"/>
      <c r="I33" s="371"/>
      <c r="J33" s="371"/>
      <c r="K33" s="371"/>
      <c r="L33" s="371"/>
      <c r="M33" s="371"/>
      <c r="N33" s="371"/>
      <c r="O33" s="371"/>
      <c r="P33" s="371"/>
      <c r="R33" s="126"/>
      <c r="S33" s="116"/>
      <c r="T33" s="116"/>
    </row>
    <row r="34" spans="2:21" ht="33" customHeight="1">
      <c r="B34" s="119"/>
      <c r="C34" s="119"/>
      <c r="D34" s="119"/>
      <c r="E34" s="119"/>
      <c r="F34" s="119"/>
      <c r="G34" s="119"/>
      <c r="H34" s="119"/>
      <c r="I34" s="240"/>
      <c r="J34" s="240"/>
      <c r="K34" s="240"/>
      <c r="L34" s="240"/>
      <c r="M34" s="119"/>
      <c r="N34" s="119"/>
      <c r="O34" s="119"/>
      <c r="P34" s="119"/>
      <c r="Q34" s="119"/>
      <c r="R34" s="119"/>
      <c r="S34" s="119"/>
      <c r="T34" s="119"/>
      <c r="U34" s="119"/>
    </row>
    <row r="35" spans="1:23" s="106" customFormat="1" ht="46.5" customHeight="1">
      <c r="A35" s="120"/>
      <c r="B35" s="120"/>
      <c r="C35" s="120" t="s">
        <v>157</v>
      </c>
      <c r="D35" s="120"/>
      <c r="E35" s="120"/>
      <c r="F35" s="120"/>
      <c r="G35" s="120"/>
      <c r="H35" s="120"/>
      <c r="I35" s="241"/>
      <c r="J35" s="241"/>
      <c r="K35" s="241"/>
      <c r="L35" s="241"/>
      <c r="M35" s="120"/>
      <c r="N35" s="120"/>
      <c r="O35" s="120"/>
      <c r="P35" s="120"/>
      <c r="Q35" s="121"/>
      <c r="R35" s="120"/>
      <c r="S35" s="120"/>
      <c r="T35" s="120"/>
      <c r="U35" s="120"/>
      <c r="V35" s="120"/>
      <c r="W35" s="120"/>
    </row>
    <row r="36" spans="3:6" ht="23.25">
      <c r="C36" s="450" t="s">
        <v>158</v>
      </c>
      <c r="D36" s="450"/>
      <c r="E36" s="450"/>
      <c r="F36" s="450"/>
    </row>
    <row r="37" spans="3:6" ht="23.25">
      <c r="C37" s="450" t="s">
        <v>159</v>
      </c>
      <c r="D37" s="450"/>
      <c r="E37" s="450"/>
      <c r="F37" s="450"/>
    </row>
    <row r="38" spans="3:8" ht="23.25">
      <c r="C38" s="450" t="s">
        <v>161</v>
      </c>
      <c r="D38" s="450"/>
      <c r="E38" s="450"/>
      <c r="F38" s="450"/>
      <c r="H38" s="451"/>
    </row>
    <row r="39" spans="3:6" ht="23.25">
      <c r="C39" s="450" t="s">
        <v>160</v>
      </c>
      <c r="D39" s="450"/>
      <c r="E39" s="450"/>
      <c r="F39" s="450"/>
    </row>
    <row r="40" spans="3:6" ht="23.25">
      <c r="C40" s="451"/>
      <c r="D40" s="451"/>
      <c r="E40" s="451"/>
      <c r="F40" s="451"/>
    </row>
  </sheetData>
  <sheetProtection/>
  <mergeCells count="38">
    <mergeCell ref="C36:F36"/>
    <mergeCell ref="C37:F37"/>
    <mergeCell ref="C38:F38"/>
    <mergeCell ref="C39:F39"/>
    <mergeCell ref="W11:W12"/>
    <mergeCell ref="V11:V12"/>
    <mergeCell ref="U10:U11"/>
    <mergeCell ref="S10:S11"/>
    <mergeCell ref="T10:T11"/>
    <mergeCell ref="T8:T9"/>
    <mergeCell ref="U8:U9"/>
    <mergeCell ref="A10:A11"/>
    <mergeCell ref="B10:B11"/>
    <mergeCell ref="A8:A9"/>
    <mergeCell ref="B8:B9"/>
    <mergeCell ref="P1:S1"/>
    <mergeCell ref="A2:U2"/>
    <mergeCell ref="A4:U4"/>
    <mergeCell ref="A6:U6"/>
    <mergeCell ref="S8:S9"/>
    <mergeCell ref="L8:L9"/>
    <mergeCell ref="M8:Q8"/>
    <mergeCell ref="K8:K9"/>
    <mergeCell ref="C10:C11"/>
    <mergeCell ref="H10:H11"/>
    <mergeCell ref="J8:J9"/>
    <mergeCell ref="I8:I9"/>
    <mergeCell ref="D10:G10"/>
    <mergeCell ref="D8:G8"/>
    <mergeCell ref="H8:H9"/>
    <mergeCell ref="B29:O32"/>
    <mergeCell ref="B33:P33"/>
    <mergeCell ref="L10:L11"/>
    <mergeCell ref="K10:K11"/>
    <mergeCell ref="I10:I11"/>
    <mergeCell ref="M10:R10"/>
    <mergeCell ref="J10:J11"/>
    <mergeCell ref="C28:I28"/>
  </mergeCells>
  <printOptions/>
  <pageMargins left="0.2" right="0.1" top="0.25" bottom="0.1" header="0" footer="0"/>
  <pageSetup horizontalDpi="600" verticalDpi="600" orientation="landscape" paperSize="9" scale="35" r:id="rId2"/>
  <colBreaks count="1" manualBreakCount="1">
    <brk id="21" max="3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I47"/>
  <sheetViews>
    <sheetView zoomScale="55" zoomScaleNormal="55" zoomScaleSheetLayoutView="70" zoomScalePageLayoutView="0" workbookViewId="0" topLeftCell="K1">
      <pane ySplit="8" topLeftCell="A23" activePane="bottomLeft" state="frozen"/>
      <selection pane="topLeft" activeCell="A1" sqref="A1"/>
      <selection pane="bottomLeft" activeCell="Z23" sqref="Z23"/>
    </sheetView>
  </sheetViews>
  <sheetFormatPr defaultColWidth="9.140625" defaultRowHeight="15"/>
  <cols>
    <col min="1" max="1" width="5.57421875" style="244" bestFit="1" customWidth="1"/>
    <col min="2" max="2" width="21.7109375" style="288" bestFit="1" customWidth="1"/>
    <col min="3" max="3" width="20.421875" style="248" bestFit="1" customWidth="1"/>
    <col min="4" max="4" width="8.7109375" style="248" customWidth="1"/>
    <col min="5" max="5" width="8.00390625" style="248" customWidth="1"/>
    <col min="6" max="6" width="21.57421875" style="248" customWidth="1"/>
    <col min="7" max="7" width="13.8515625" style="248" bestFit="1" customWidth="1"/>
    <col min="8" max="8" width="17.00390625" style="248" customWidth="1"/>
    <col min="9" max="9" width="18.28125" style="248" customWidth="1"/>
    <col min="10" max="10" width="18.8515625" style="248" customWidth="1"/>
    <col min="11" max="11" width="17.57421875" style="248" customWidth="1"/>
    <col min="12" max="12" width="19.140625" style="248" bestFit="1" customWidth="1"/>
    <col min="13" max="13" width="14.8515625" style="248" bestFit="1" customWidth="1"/>
    <col min="14" max="14" width="22.00390625" style="248" bestFit="1" customWidth="1"/>
    <col min="15" max="15" width="17.421875" style="248" bestFit="1" customWidth="1"/>
    <col min="16" max="16" width="21.57421875" style="248" customWidth="1"/>
    <col min="17" max="17" width="14.57421875" style="244" hidden="1" customWidth="1"/>
    <col min="18" max="20" width="12.7109375" style="244" hidden="1" customWidth="1"/>
    <col min="21" max="21" width="12.00390625" style="244" hidden="1" customWidth="1"/>
    <col min="22" max="23" width="9.140625" style="244" hidden="1" customWidth="1"/>
    <col min="24" max="24" width="7.00390625" style="244" customWidth="1"/>
    <col min="25" max="25" width="5.421875" style="244" hidden="1" customWidth="1"/>
    <col min="26" max="26" width="16.421875" style="245" customWidth="1"/>
    <col min="27" max="113" width="9.140625" style="245" customWidth="1"/>
    <col min="114" max="16384" width="9.140625" style="244" customWidth="1"/>
  </cols>
  <sheetData>
    <row r="1" spans="1:17" ht="31.5" customHeight="1">
      <c r="A1" s="383" t="s">
        <v>126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243"/>
    </row>
    <row r="2" spans="1:17" ht="15" customHeight="1">
      <c r="A2" s="246"/>
      <c r="B2" s="246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P2" s="247"/>
      <c r="Q2" s="246"/>
    </row>
    <row r="3" spans="1:17" ht="17.25" customHeight="1">
      <c r="A3" s="384" t="s">
        <v>36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249"/>
    </row>
    <row r="4" spans="1:17" ht="20.25" customHeight="1">
      <c r="A4" s="385" t="s">
        <v>149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250"/>
    </row>
    <row r="5" spans="1:113" s="252" customFormat="1" ht="45.75" customHeight="1">
      <c r="A5" s="251"/>
      <c r="C5" s="253"/>
      <c r="D5" s="253"/>
      <c r="E5" s="253"/>
      <c r="F5" s="253"/>
      <c r="G5" s="253"/>
      <c r="H5" s="253"/>
      <c r="I5" s="253"/>
      <c r="J5" s="253"/>
      <c r="K5" s="296"/>
      <c r="L5" s="297"/>
      <c r="M5" s="297"/>
      <c r="N5" s="297"/>
      <c r="O5" s="297"/>
      <c r="P5" s="254"/>
      <c r="Q5" s="255" t="e">
        <f>#REF!-Q19</f>
        <v>#REF!</v>
      </c>
      <c r="R5" s="255" t="e">
        <f>#REF!-R19</f>
        <v>#REF!</v>
      </c>
      <c r="S5" s="255" t="e">
        <f>#REF!-S19</f>
        <v>#REF!</v>
      </c>
      <c r="T5" s="255" t="e">
        <f>#REF!-T19</f>
        <v>#REF!</v>
      </c>
      <c r="U5" s="255" t="e">
        <f>#REF!-U19</f>
        <v>#REF!</v>
      </c>
      <c r="V5" s="255" t="e">
        <f>#REF!-V19</f>
        <v>#REF!</v>
      </c>
      <c r="W5" s="255" t="e">
        <f>#REF!-W19</f>
        <v>#REF!</v>
      </c>
      <c r="X5" s="255"/>
      <c r="Y5" s="255"/>
      <c r="Z5" s="256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/>
      <c r="AW5" s="265"/>
      <c r="AX5" s="265"/>
      <c r="AY5" s="265"/>
      <c r="AZ5" s="265"/>
      <c r="BA5" s="265"/>
      <c r="BB5" s="265"/>
      <c r="BC5" s="265"/>
      <c r="BD5" s="265"/>
      <c r="BE5" s="265"/>
      <c r="BF5" s="265"/>
      <c r="BG5" s="265"/>
      <c r="BH5" s="265"/>
      <c r="BI5" s="265"/>
      <c r="BJ5" s="265"/>
      <c r="BK5" s="265"/>
      <c r="BL5" s="265"/>
      <c r="BM5" s="265"/>
      <c r="BN5" s="265"/>
      <c r="BO5" s="265"/>
      <c r="BP5" s="265"/>
      <c r="BQ5" s="265"/>
      <c r="BR5" s="265"/>
      <c r="BS5" s="265"/>
      <c r="BT5" s="265"/>
      <c r="BU5" s="265"/>
      <c r="BV5" s="265"/>
      <c r="BW5" s="265"/>
      <c r="BX5" s="265"/>
      <c r="BY5" s="265"/>
      <c r="BZ5" s="265"/>
      <c r="CA5" s="265"/>
      <c r="CB5" s="265"/>
      <c r="CC5" s="265"/>
      <c r="CD5" s="265"/>
      <c r="CE5" s="265"/>
      <c r="CF5" s="265"/>
      <c r="CG5" s="265"/>
      <c r="CH5" s="265"/>
      <c r="CI5" s="265"/>
      <c r="CJ5" s="265"/>
      <c r="CK5" s="265"/>
      <c r="CL5" s="265"/>
      <c r="CM5" s="265"/>
      <c r="CN5" s="265"/>
      <c r="CO5" s="265"/>
      <c r="CP5" s="265"/>
      <c r="CQ5" s="265"/>
      <c r="CR5" s="265"/>
      <c r="CS5" s="265"/>
      <c r="CT5" s="265"/>
      <c r="CU5" s="265"/>
      <c r="CV5" s="265"/>
      <c r="CW5" s="265"/>
      <c r="CX5" s="265"/>
      <c r="CY5" s="265"/>
      <c r="CZ5" s="265"/>
      <c r="DA5" s="265"/>
      <c r="DB5" s="265"/>
      <c r="DC5" s="265"/>
      <c r="DD5" s="265"/>
      <c r="DE5" s="265"/>
      <c r="DF5" s="265"/>
      <c r="DG5" s="265"/>
      <c r="DH5" s="265"/>
      <c r="DI5" s="265"/>
    </row>
    <row r="6" spans="1:113" s="258" customFormat="1" ht="88.5" customHeight="1">
      <c r="A6" s="382" t="s">
        <v>0</v>
      </c>
      <c r="B6" s="382" t="s">
        <v>38</v>
      </c>
      <c r="C6" s="382" t="s">
        <v>147</v>
      </c>
      <c r="D6" s="382" t="s">
        <v>39</v>
      </c>
      <c r="E6" s="382"/>
      <c r="F6" s="382" t="s">
        <v>100</v>
      </c>
      <c r="G6" s="382"/>
      <c r="H6" s="382" t="s">
        <v>40</v>
      </c>
      <c r="I6" s="382" t="s">
        <v>138</v>
      </c>
      <c r="J6" s="382" t="s">
        <v>48</v>
      </c>
      <c r="K6" s="382" t="s">
        <v>141</v>
      </c>
      <c r="L6" s="382"/>
      <c r="M6" s="382"/>
      <c r="N6" s="382"/>
      <c r="O6" s="382"/>
      <c r="P6" s="382"/>
      <c r="Q6" s="257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59"/>
      <c r="AR6" s="259"/>
      <c r="AS6" s="259"/>
      <c r="AT6" s="259"/>
      <c r="AU6" s="259"/>
      <c r="AV6" s="259"/>
      <c r="AW6" s="259"/>
      <c r="AX6" s="259"/>
      <c r="AY6" s="259"/>
      <c r="AZ6" s="259"/>
      <c r="BA6" s="259"/>
      <c r="BB6" s="259"/>
      <c r="BC6" s="259"/>
      <c r="BD6" s="259"/>
      <c r="BE6" s="259"/>
      <c r="BF6" s="259"/>
      <c r="BG6" s="259"/>
      <c r="BH6" s="259"/>
      <c r="BI6" s="259"/>
      <c r="BJ6" s="259"/>
      <c r="BK6" s="259"/>
      <c r="BL6" s="259"/>
      <c r="BM6" s="259"/>
      <c r="BN6" s="259"/>
      <c r="BO6" s="259"/>
      <c r="BP6" s="259"/>
      <c r="BQ6" s="259"/>
      <c r="BR6" s="259"/>
      <c r="BS6" s="259"/>
      <c r="BT6" s="259"/>
      <c r="BU6" s="259"/>
      <c r="BV6" s="259"/>
      <c r="BW6" s="259"/>
      <c r="BX6" s="259"/>
      <c r="BY6" s="259"/>
      <c r="BZ6" s="259"/>
      <c r="CA6" s="259"/>
      <c r="CB6" s="259"/>
      <c r="CC6" s="259"/>
      <c r="CD6" s="259"/>
      <c r="CE6" s="259"/>
      <c r="CF6" s="259"/>
      <c r="CG6" s="259"/>
      <c r="CH6" s="259"/>
      <c r="CI6" s="259"/>
      <c r="CJ6" s="259"/>
      <c r="CK6" s="259"/>
      <c r="CL6" s="259"/>
      <c r="CM6" s="259"/>
      <c r="CN6" s="259"/>
      <c r="CO6" s="259"/>
      <c r="CP6" s="259"/>
      <c r="CQ6" s="259"/>
      <c r="CR6" s="259"/>
      <c r="CS6" s="259"/>
      <c r="CT6" s="259"/>
      <c r="CU6" s="259"/>
      <c r="CV6" s="259"/>
      <c r="CW6" s="259"/>
      <c r="CX6" s="259"/>
      <c r="CY6" s="259"/>
      <c r="CZ6" s="259"/>
      <c r="DA6" s="259"/>
      <c r="DB6" s="259"/>
      <c r="DC6" s="259"/>
      <c r="DD6" s="259"/>
      <c r="DE6" s="259"/>
      <c r="DF6" s="259"/>
      <c r="DG6" s="259"/>
      <c r="DH6" s="259"/>
      <c r="DI6" s="259"/>
    </row>
    <row r="7" spans="1:113" s="258" customFormat="1" ht="46.5" customHeight="1">
      <c r="A7" s="382"/>
      <c r="B7" s="382"/>
      <c r="C7" s="382"/>
      <c r="D7" s="381" t="s">
        <v>41</v>
      </c>
      <c r="E7" s="381" t="s">
        <v>42</v>
      </c>
      <c r="F7" s="381" t="s">
        <v>41</v>
      </c>
      <c r="G7" s="381" t="s">
        <v>42</v>
      </c>
      <c r="H7" s="382"/>
      <c r="I7" s="382"/>
      <c r="J7" s="382"/>
      <c r="K7" s="382" t="s">
        <v>43</v>
      </c>
      <c r="L7" s="382" t="s">
        <v>44</v>
      </c>
      <c r="M7" s="382" t="s">
        <v>45</v>
      </c>
      <c r="N7" s="382" t="s">
        <v>49</v>
      </c>
      <c r="O7" s="382"/>
      <c r="P7" s="382" t="s">
        <v>127</v>
      </c>
      <c r="Q7" s="386" t="s">
        <v>109</v>
      </c>
      <c r="R7" s="386"/>
      <c r="S7" s="386" t="s">
        <v>121</v>
      </c>
      <c r="T7" s="386" t="s">
        <v>122</v>
      </c>
      <c r="U7" s="386" t="s">
        <v>109</v>
      </c>
      <c r="V7" s="386" t="s">
        <v>109</v>
      </c>
      <c r="W7" s="386" t="s">
        <v>109</v>
      </c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259"/>
      <c r="AW7" s="259"/>
      <c r="AX7" s="259"/>
      <c r="AY7" s="259"/>
      <c r="AZ7" s="259"/>
      <c r="BA7" s="259"/>
      <c r="BB7" s="259"/>
      <c r="BC7" s="259"/>
      <c r="BD7" s="259"/>
      <c r="BE7" s="259"/>
      <c r="BF7" s="259"/>
      <c r="BG7" s="259"/>
      <c r="BH7" s="259"/>
      <c r="BI7" s="259"/>
      <c r="BJ7" s="259"/>
      <c r="BK7" s="259"/>
      <c r="BL7" s="259"/>
      <c r="BM7" s="259"/>
      <c r="BN7" s="259"/>
      <c r="BO7" s="259"/>
      <c r="BP7" s="259"/>
      <c r="BQ7" s="259"/>
      <c r="BR7" s="259"/>
      <c r="BS7" s="259"/>
      <c r="BT7" s="259"/>
      <c r="BU7" s="259"/>
      <c r="BV7" s="259"/>
      <c r="BW7" s="259"/>
      <c r="BX7" s="259"/>
      <c r="BY7" s="259"/>
      <c r="BZ7" s="259"/>
      <c r="CA7" s="259"/>
      <c r="CB7" s="259"/>
      <c r="CC7" s="259"/>
      <c r="CD7" s="259"/>
      <c r="CE7" s="259"/>
      <c r="CF7" s="259"/>
      <c r="CG7" s="259"/>
      <c r="CH7" s="259"/>
      <c r="CI7" s="259"/>
      <c r="CJ7" s="259"/>
      <c r="CK7" s="259"/>
      <c r="CL7" s="259"/>
      <c r="CM7" s="259"/>
      <c r="CN7" s="259"/>
      <c r="CO7" s="259"/>
      <c r="CP7" s="259"/>
      <c r="CQ7" s="259"/>
      <c r="CR7" s="259"/>
      <c r="CS7" s="259"/>
      <c r="CT7" s="259"/>
      <c r="CU7" s="259"/>
      <c r="CV7" s="259"/>
      <c r="CW7" s="259"/>
      <c r="CX7" s="259"/>
      <c r="CY7" s="259"/>
      <c r="CZ7" s="259"/>
      <c r="DA7" s="259"/>
      <c r="DB7" s="259"/>
      <c r="DC7" s="259"/>
      <c r="DD7" s="259"/>
      <c r="DE7" s="259"/>
      <c r="DF7" s="259"/>
      <c r="DG7" s="259"/>
      <c r="DH7" s="259"/>
      <c r="DI7" s="259"/>
    </row>
    <row r="8" spans="1:113" s="258" customFormat="1" ht="37.5" customHeight="1">
      <c r="A8" s="382"/>
      <c r="B8" s="382"/>
      <c r="C8" s="382"/>
      <c r="D8" s="381"/>
      <c r="E8" s="381"/>
      <c r="F8" s="381"/>
      <c r="G8" s="381"/>
      <c r="H8" s="382"/>
      <c r="I8" s="382"/>
      <c r="J8" s="382"/>
      <c r="K8" s="382"/>
      <c r="L8" s="382"/>
      <c r="M8" s="382"/>
      <c r="N8" s="260" t="s">
        <v>50</v>
      </c>
      <c r="O8" s="260" t="s">
        <v>51</v>
      </c>
      <c r="P8" s="382"/>
      <c r="Q8" s="386"/>
      <c r="R8" s="386"/>
      <c r="S8" s="386"/>
      <c r="T8" s="386"/>
      <c r="U8" s="386"/>
      <c r="V8" s="386"/>
      <c r="W8" s="386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59"/>
      <c r="AR8" s="259"/>
      <c r="AS8" s="259"/>
      <c r="AT8" s="259"/>
      <c r="AU8" s="259"/>
      <c r="AV8" s="259"/>
      <c r="AW8" s="259"/>
      <c r="AX8" s="259"/>
      <c r="AY8" s="259"/>
      <c r="AZ8" s="259"/>
      <c r="BA8" s="259"/>
      <c r="BB8" s="259"/>
      <c r="BC8" s="259"/>
      <c r="BD8" s="259"/>
      <c r="BE8" s="259"/>
      <c r="BF8" s="259"/>
      <c r="BG8" s="259"/>
      <c r="BH8" s="259"/>
      <c r="BI8" s="259"/>
      <c r="BJ8" s="259"/>
      <c r="BK8" s="259"/>
      <c r="BL8" s="259"/>
      <c r="BM8" s="259"/>
      <c r="BN8" s="259"/>
      <c r="BO8" s="259"/>
      <c r="BP8" s="259"/>
      <c r="BQ8" s="259"/>
      <c r="BR8" s="259"/>
      <c r="BS8" s="259"/>
      <c r="BT8" s="259"/>
      <c r="BU8" s="259"/>
      <c r="BV8" s="259"/>
      <c r="BW8" s="259"/>
      <c r="BX8" s="259"/>
      <c r="BY8" s="259"/>
      <c r="BZ8" s="259"/>
      <c r="CA8" s="259"/>
      <c r="CB8" s="259"/>
      <c r="CC8" s="259"/>
      <c r="CD8" s="259"/>
      <c r="CE8" s="259"/>
      <c r="CF8" s="259"/>
      <c r="CG8" s="259"/>
      <c r="CH8" s="259"/>
      <c r="CI8" s="259"/>
      <c r="CJ8" s="259"/>
      <c r="CK8" s="259"/>
      <c r="CL8" s="259"/>
      <c r="CM8" s="259"/>
      <c r="CN8" s="259"/>
      <c r="CO8" s="259"/>
      <c r="CP8" s="259"/>
      <c r="CQ8" s="259"/>
      <c r="CR8" s="259"/>
      <c r="CS8" s="259"/>
      <c r="CT8" s="259"/>
      <c r="CU8" s="259"/>
      <c r="CV8" s="259"/>
      <c r="CW8" s="259"/>
      <c r="CX8" s="259"/>
      <c r="CY8" s="259"/>
      <c r="CZ8" s="259"/>
      <c r="DA8" s="259"/>
      <c r="DB8" s="259"/>
      <c r="DC8" s="259"/>
      <c r="DD8" s="259"/>
      <c r="DE8" s="259"/>
      <c r="DF8" s="259"/>
      <c r="DG8" s="259"/>
      <c r="DH8" s="259"/>
      <c r="DI8" s="259"/>
    </row>
    <row r="9" spans="1:113" s="252" customFormat="1" ht="18" customHeight="1">
      <c r="A9" s="261"/>
      <c r="B9" s="262">
        <v>1</v>
      </c>
      <c r="C9" s="263">
        <v>2</v>
      </c>
      <c r="D9" s="263">
        <v>3</v>
      </c>
      <c r="E9" s="263">
        <v>4</v>
      </c>
      <c r="F9" s="263">
        <v>5</v>
      </c>
      <c r="G9" s="263">
        <v>6</v>
      </c>
      <c r="H9" s="263">
        <v>7</v>
      </c>
      <c r="I9" s="263">
        <v>8</v>
      </c>
      <c r="J9" s="263">
        <v>9</v>
      </c>
      <c r="K9" s="263">
        <v>10</v>
      </c>
      <c r="L9" s="263">
        <v>11</v>
      </c>
      <c r="M9" s="263">
        <v>12</v>
      </c>
      <c r="N9" s="263">
        <v>13</v>
      </c>
      <c r="O9" s="263">
        <v>14</v>
      </c>
      <c r="P9" s="263">
        <v>15</v>
      </c>
      <c r="Q9" s="386"/>
      <c r="R9" s="386"/>
      <c r="S9" s="386"/>
      <c r="T9" s="386"/>
      <c r="U9" s="386"/>
      <c r="V9" s="386"/>
      <c r="W9" s="386"/>
      <c r="X9" s="259"/>
      <c r="Y9" s="259"/>
      <c r="Z9" s="259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5"/>
      <c r="BR9" s="265"/>
      <c r="BS9" s="265"/>
      <c r="BT9" s="265"/>
      <c r="BU9" s="265"/>
      <c r="BV9" s="265"/>
      <c r="BW9" s="265"/>
      <c r="BX9" s="265"/>
      <c r="BY9" s="265"/>
      <c r="BZ9" s="265"/>
      <c r="CA9" s="265"/>
      <c r="CB9" s="265"/>
      <c r="CC9" s="265"/>
      <c r="CD9" s="265"/>
      <c r="CE9" s="265"/>
      <c r="CF9" s="265"/>
      <c r="CG9" s="265"/>
      <c r="CH9" s="265"/>
      <c r="CI9" s="265"/>
      <c r="CJ9" s="265"/>
      <c r="CK9" s="265"/>
      <c r="CL9" s="265"/>
      <c r="CM9" s="265"/>
      <c r="CN9" s="265"/>
      <c r="CO9" s="265"/>
      <c r="CP9" s="265"/>
      <c r="CQ9" s="265"/>
      <c r="CR9" s="265"/>
      <c r="CS9" s="265"/>
      <c r="CT9" s="265"/>
      <c r="CU9" s="265"/>
      <c r="CV9" s="265"/>
      <c r="CW9" s="265"/>
      <c r="CX9" s="265"/>
      <c r="CY9" s="265"/>
      <c r="CZ9" s="265"/>
      <c r="DA9" s="265"/>
      <c r="DB9" s="265"/>
      <c r="DC9" s="265"/>
      <c r="DD9" s="265"/>
      <c r="DE9" s="265"/>
      <c r="DF9" s="265"/>
      <c r="DG9" s="265"/>
      <c r="DH9" s="265"/>
      <c r="DI9" s="265"/>
    </row>
    <row r="10" spans="1:113" s="192" customFormat="1" ht="30.75" customHeight="1">
      <c r="A10" s="188">
        <v>1</v>
      </c>
      <c r="B10" s="188" t="s">
        <v>22</v>
      </c>
      <c r="C10" s="188">
        <v>-24.521130000000085</v>
      </c>
      <c r="D10" s="188"/>
      <c r="E10" s="188"/>
      <c r="F10" s="189">
        <v>333.85836</v>
      </c>
      <c r="G10" s="188"/>
      <c r="H10" s="189"/>
      <c r="I10" s="189">
        <f>SUM(C10:H10)</f>
        <v>309.3372299999999</v>
      </c>
      <c r="J10" s="189">
        <v>125.935</v>
      </c>
      <c r="K10" s="189">
        <v>127.1822</v>
      </c>
      <c r="L10" s="189">
        <v>6.37711</v>
      </c>
      <c r="M10" s="189">
        <v>49.53995</v>
      </c>
      <c r="N10" s="189">
        <v>5.32672</v>
      </c>
      <c r="O10" s="189">
        <v>0.89662</v>
      </c>
      <c r="P10" s="189">
        <f>SUM(K10:O10)</f>
        <v>189.3226</v>
      </c>
      <c r="Q10" s="190">
        <f>I10-P10</f>
        <v>120.01462999999993</v>
      </c>
      <c r="R10" s="191" t="e">
        <f>#REF!/'Part-I'!P13</f>
        <v>#REF!</v>
      </c>
      <c r="S10" s="191">
        <v>274.403636</v>
      </c>
      <c r="T10" s="191">
        <f>P10-S10</f>
        <v>-85.08103600000001</v>
      </c>
      <c r="U10" s="192">
        <v>61.85</v>
      </c>
      <c r="V10" s="193"/>
      <c r="W10" s="194">
        <f>P10-'[1]Part-II'!P13</f>
        <v>-223.57906</v>
      </c>
      <c r="X10" s="195"/>
      <c r="Y10" s="195"/>
      <c r="Z10" s="195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2"/>
      <c r="BY10" s="202"/>
      <c r="BZ10" s="202"/>
      <c r="CA10" s="202"/>
      <c r="CB10" s="202"/>
      <c r="CC10" s="202"/>
      <c r="CD10" s="202"/>
      <c r="CE10" s="202"/>
      <c r="CF10" s="202"/>
      <c r="CG10" s="202"/>
      <c r="CH10" s="202"/>
      <c r="CI10" s="202"/>
      <c r="CJ10" s="202"/>
      <c r="CK10" s="202"/>
      <c r="CL10" s="202"/>
      <c r="CM10" s="202"/>
      <c r="CN10" s="202"/>
      <c r="CO10" s="202"/>
      <c r="CP10" s="202"/>
      <c r="CQ10" s="202"/>
      <c r="CR10" s="202"/>
      <c r="CS10" s="202"/>
      <c r="CT10" s="202"/>
      <c r="CU10" s="202"/>
      <c r="CV10" s="202"/>
      <c r="CW10" s="202"/>
      <c r="CX10" s="202"/>
      <c r="CY10" s="202"/>
      <c r="CZ10" s="202"/>
      <c r="DA10" s="202"/>
      <c r="DB10" s="202"/>
      <c r="DC10" s="202"/>
      <c r="DD10" s="202"/>
      <c r="DE10" s="202"/>
      <c r="DF10" s="202"/>
      <c r="DG10" s="202"/>
      <c r="DH10" s="202"/>
      <c r="DI10" s="202"/>
    </row>
    <row r="11" spans="1:26" s="202" customFormat="1" ht="30.75" customHeight="1">
      <c r="A11" s="188">
        <v>2</v>
      </c>
      <c r="B11" s="188" t="s">
        <v>23</v>
      </c>
      <c r="C11" s="189">
        <v>44.29831999999999</v>
      </c>
      <c r="D11" s="188"/>
      <c r="E11" s="188"/>
      <c r="F11" s="189">
        <v>426.47334</v>
      </c>
      <c r="G11" s="188"/>
      <c r="H11" s="189"/>
      <c r="I11" s="189">
        <f aca="true" t="shared" si="0" ref="I11:I22">SUM(C11:H11)</f>
        <v>470.77166</v>
      </c>
      <c r="J11" s="189">
        <v>146.0875</v>
      </c>
      <c r="K11" s="189">
        <v>248.82146999999998</v>
      </c>
      <c r="L11" s="189">
        <v>15.807909999999998</v>
      </c>
      <c r="M11" s="189">
        <v>78.62517</v>
      </c>
      <c r="N11" s="189">
        <v>7.01984</v>
      </c>
      <c r="O11" s="189">
        <v>3.4482999999999997</v>
      </c>
      <c r="P11" s="189">
        <f>SUM(K11:O11)</f>
        <v>353.72269</v>
      </c>
      <c r="Q11" s="198">
        <f aca="true" t="shared" si="1" ref="Q11:Q24">I11-P11</f>
        <v>117.04897</v>
      </c>
      <c r="R11" s="199" t="e">
        <f>#REF!/'Part-I'!P14</f>
        <v>#REF!</v>
      </c>
      <c r="S11" s="199">
        <v>304.41071</v>
      </c>
      <c r="T11" s="199">
        <f aca="true" t="shared" si="2" ref="T11:T22">P11-S11</f>
        <v>49.311980000000005</v>
      </c>
      <c r="U11" s="200">
        <v>36.857749999999996</v>
      </c>
      <c r="V11" s="196"/>
      <c r="W11" s="201">
        <f>P11-'[1]Part-II'!P14</f>
        <v>-245.01526999999993</v>
      </c>
      <c r="X11" s="195"/>
      <c r="Y11" s="195"/>
      <c r="Z11" s="195"/>
    </row>
    <row r="12" spans="1:26" s="202" customFormat="1" ht="30.75" customHeight="1">
      <c r="A12" s="188">
        <v>3</v>
      </c>
      <c r="B12" s="188" t="s">
        <v>24</v>
      </c>
      <c r="C12" s="188">
        <v>106.74732510000013</v>
      </c>
      <c r="D12" s="188"/>
      <c r="E12" s="188"/>
      <c r="F12" s="189">
        <v>442.19484</v>
      </c>
      <c r="G12" s="188"/>
      <c r="H12" s="189"/>
      <c r="I12" s="189">
        <f t="shared" si="0"/>
        <v>548.9421651000001</v>
      </c>
      <c r="J12" s="189">
        <v>417.3966</v>
      </c>
      <c r="K12" s="189">
        <v>236.79195</v>
      </c>
      <c r="L12" s="189">
        <v>8.9403</v>
      </c>
      <c r="M12" s="189">
        <v>45.06741</v>
      </c>
      <c r="N12" s="189">
        <v>1.15801</v>
      </c>
      <c r="O12" s="189">
        <v>2.19751</v>
      </c>
      <c r="P12" s="189">
        <f>SUM(K12:O12)</f>
        <v>294.15518000000003</v>
      </c>
      <c r="Q12" s="190">
        <f t="shared" si="1"/>
        <v>254.7869851000001</v>
      </c>
      <c r="R12" s="191" t="e">
        <f>#REF!/'Part-I'!P15</f>
        <v>#REF!</v>
      </c>
      <c r="S12" s="191">
        <v>959.12689</v>
      </c>
      <c r="T12" s="191">
        <f t="shared" si="2"/>
        <v>-664.97171</v>
      </c>
      <c r="U12" s="192">
        <v>166.16731999999996</v>
      </c>
      <c r="V12" s="193"/>
      <c r="W12" s="194">
        <f>P12-'[1]Part-II'!P15</f>
        <v>-555.29143</v>
      </c>
      <c r="X12" s="195"/>
      <c r="Y12" s="195"/>
      <c r="Z12" s="195"/>
    </row>
    <row r="13" spans="1:26" s="209" customFormat="1" ht="30.75" customHeight="1">
      <c r="A13" s="188">
        <v>4</v>
      </c>
      <c r="B13" s="188" t="s">
        <v>25</v>
      </c>
      <c r="C13" s="189">
        <v>42.23099999999977</v>
      </c>
      <c r="D13" s="188"/>
      <c r="E13" s="188"/>
      <c r="F13" s="189">
        <v>833.8322</v>
      </c>
      <c r="G13" s="188"/>
      <c r="H13" s="189"/>
      <c r="I13" s="189">
        <f t="shared" si="0"/>
        <v>876.0631999999997</v>
      </c>
      <c r="J13" s="189">
        <v>277.125</v>
      </c>
      <c r="K13" s="189">
        <v>437.9858100000001</v>
      </c>
      <c r="L13" s="189">
        <v>28.0961</v>
      </c>
      <c r="M13" s="189">
        <v>74.85873000000001</v>
      </c>
      <c r="N13" s="189">
        <v>7.038739999999999</v>
      </c>
      <c r="O13" s="189">
        <v>2.23839</v>
      </c>
      <c r="P13" s="189">
        <f aca="true" t="shared" si="3" ref="P13:P24">SUM(K13:O13)</f>
        <v>550.21777</v>
      </c>
      <c r="Q13" s="203">
        <f t="shared" si="1"/>
        <v>325.84542999999974</v>
      </c>
      <c r="R13" s="204" t="e">
        <f>#REF!/'Part-I'!#REF!</f>
        <v>#REF!</v>
      </c>
      <c r="S13" s="204">
        <v>292.43390999999997</v>
      </c>
      <c r="T13" s="204">
        <f t="shared" si="2"/>
        <v>257.78386</v>
      </c>
      <c r="U13" s="205">
        <v>44.84509000000001</v>
      </c>
      <c r="V13" s="206"/>
      <c r="W13" s="207">
        <f>P13-'[1]Part-II'!P16</f>
        <v>230.11035999999996</v>
      </c>
      <c r="X13" s="208"/>
      <c r="Y13" s="208"/>
      <c r="Z13" s="195"/>
    </row>
    <row r="14" spans="1:26" s="202" customFormat="1" ht="30.75" customHeight="1">
      <c r="A14" s="188">
        <v>5</v>
      </c>
      <c r="B14" s="188" t="s">
        <v>26</v>
      </c>
      <c r="C14" s="188">
        <v>53.13562999999999</v>
      </c>
      <c r="D14" s="188"/>
      <c r="E14" s="188"/>
      <c r="F14" s="189">
        <v>478.27471</v>
      </c>
      <c r="G14" s="188"/>
      <c r="H14" s="189"/>
      <c r="I14" s="189">
        <f t="shared" si="0"/>
        <v>531.41034</v>
      </c>
      <c r="J14" s="189">
        <v>248.075</v>
      </c>
      <c r="K14" s="189">
        <v>251.84246000000002</v>
      </c>
      <c r="L14" s="189">
        <v>21.0766</v>
      </c>
      <c r="M14" s="189">
        <v>69.35035</v>
      </c>
      <c r="N14" s="189">
        <v>5.62589</v>
      </c>
      <c r="O14" s="189">
        <v>2.33686</v>
      </c>
      <c r="P14" s="189">
        <f>SUM(K14:O14)</f>
        <v>350.23216</v>
      </c>
      <c r="Q14" s="190">
        <f t="shared" si="1"/>
        <v>181.17818</v>
      </c>
      <c r="R14" s="191" t="e">
        <f>#REF!/'Part-I'!P17</f>
        <v>#REF!</v>
      </c>
      <c r="S14" s="191">
        <v>214.06911</v>
      </c>
      <c r="T14" s="191">
        <f t="shared" si="2"/>
        <v>136.16305000000003</v>
      </c>
      <c r="U14" s="192">
        <v>90.28120000000001</v>
      </c>
      <c r="V14" s="193">
        <v>4.31379</v>
      </c>
      <c r="W14" s="194">
        <f>P14-'[1]Part-II'!P17</f>
        <v>-241.24730999999997</v>
      </c>
      <c r="X14" s="195"/>
      <c r="Y14" s="195"/>
      <c r="Z14" s="195"/>
    </row>
    <row r="15" spans="1:26" s="202" customFormat="1" ht="30.75" customHeight="1">
      <c r="A15" s="188">
        <v>6</v>
      </c>
      <c r="B15" s="188" t="s">
        <v>27</v>
      </c>
      <c r="C15" s="189">
        <v>39.36496400000033</v>
      </c>
      <c r="D15" s="188"/>
      <c r="E15" s="188"/>
      <c r="F15" s="189">
        <v>382.99037</v>
      </c>
      <c r="G15" s="188"/>
      <c r="H15" s="189"/>
      <c r="I15" s="189">
        <f t="shared" si="0"/>
        <v>422.3553340000003</v>
      </c>
      <c r="J15" s="189">
        <v>406.325</v>
      </c>
      <c r="K15" s="189">
        <v>223.33126000000001</v>
      </c>
      <c r="L15" s="189">
        <v>16.61515</v>
      </c>
      <c r="M15" s="189">
        <v>123.77186</v>
      </c>
      <c r="N15" s="189">
        <v>4.87643</v>
      </c>
      <c r="O15" s="189">
        <v>3.5476599999999996</v>
      </c>
      <c r="P15" s="189">
        <f t="shared" si="3"/>
        <v>372.14236000000005</v>
      </c>
      <c r="Q15" s="190">
        <f t="shared" si="1"/>
        <v>50.21297400000026</v>
      </c>
      <c r="R15" s="191" t="e">
        <f>#REF!/'Part-I'!P18</f>
        <v>#REF!</v>
      </c>
      <c r="S15" s="191">
        <v>530.32122</v>
      </c>
      <c r="T15" s="191">
        <f t="shared" si="2"/>
        <v>-158.17886</v>
      </c>
      <c r="U15" s="192">
        <v>81.51</v>
      </c>
      <c r="V15" s="193"/>
      <c r="W15" s="194">
        <f>P15-'[1]Part-II'!P18</f>
        <v>-260.25618</v>
      </c>
      <c r="X15" s="195"/>
      <c r="Y15" s="195"/>
      <c r="Z15" s="195"/>
    </row>
    <row r="16" spans="1:26" s="209" customFormat="1" ht="30.75" customHeight="1">
      <c r="A16" s="188">
        <v>7</v>
      </c>
      <c r="B16" s="188" t="s">
        <v>129</v>
      </c>
      <c r="C16" s="188">
        <v>8.269289999999955</v>
      </c>
      <c r="D16" s="188"/>
      <c r="E16" s="188"/>
      <c r="F16" s="189">
        <v>347.59183</v>
      </c>
      <c r="G16" s="188"/>
      <c r="H16" s="189"/>
      <c r="I16" s="189">
        <f t="shared" si="0"/>
        <v>355.86111999999997</v>
      </c>
      <c r="J16" s="189">
        <v>271.3375</v>
      </c>
      <c r="K16" s="189">
        <v>128.9015</v>
      </c>
      <c r="L16" s="189">
        <v>15.065439999999999</v>
      </c>
      <c r="M16" s="189">
        <v>18.145750000000003</v>
      </c>
      <c r="N16" s="189">
        <v>2.0859900000000002</v>
      </c>
      <c r="O16" s="189">
        <v>4.56778</v>
      </c>
      <c r="P16" s="189">
        <f t="shared" si="3"/>
        <v>168.76646</v>
      </c>
      <c r="Q16" s="203">
        <f t="shared" si="1"/>
        <v>187.09465999999998</v>
      </c>
      <c r="R16" s="204" t="e">
        <f>K16/'Part-I'!P19</f>
        <v>#DIV/0!</v>
      </c>
      <c r="S16" s="204">
        <v>325.64736</v>
      </c>
      <c r="T16" s="204">
        <f t="shared" si="2"/>
        <v>-156.8809</v>
      </c>
      <c r="U16" s="205">
        <v>84.90853</v>
      </c>
      <c r="V16" s="206"/>
      <c r="W16" s="207">
        <f>P16-'[1]Part-II'!P19</f>
        <v>-374.24910000000006</v>
      </c>
      <c r="X16" s="208"/>
      <c r="Y16" s="208"/>
      <c r="Z16" s="195"/>
    </row>
    <row r="17" spans="1:26" s="202" customFormat="1" ht="30.75" customHeight="1">
      <c r="A17" s="188">
        <v>8</v>
      </c>
      <c r="B17" s="188" t="s">
        <v>29</v>
      </c>
      <c r="C17" s="189">
        <v>92.77030000000013</v>
      </c>
      <c r="D17" s="188"/>
      <c r="E17" s="188"/>
      <c r="F17" s="189">
        <v>264.0603</v>
      </c>
      <c r="G17" s="188"/>
      <c r="H17" s="189"/>
      <c r="I17" s="189">
        <f t="shared" si="0"/>
        <v>356.8306000000001</v>
      </c>
      <c r="J17" s="189">
        <v>207.9625</v>
      </c>
      <c r="K17" s="189">
        <v>110.61062</v>
      </c>
      <c r="L17" s="189">
        <v>7.141990000000001</v>
      </c>
      <c r="M17" s="189">
        <v>17.537329999999997</v>
      </c>
      <c r="N17" s="189">
        <v>4.4544</v>
      </c>
      <c r="O17" s="189">
        <v>1.4364000000000003</v>
      </c>
      <c r="P17" s="189">
        <f t="shared" si="3"/>
        <v>141.18074</v>
      </c>
      <c r="Q17" s="190">
        <f t="shared" si="1"/>
        <v>215.64986000000013</v>
      </c>
      <c r="R17" s="191">
        <f>K17/'Part-I'!P20</f>
        <v>285.8303271486899</v>
      </c>
      <c r="S17" s="191">
        <v>367.82944</v>
      </c>
      <c r="T17" s="191">
        <f t="shared" si="2"/>
        <v>-226.6487</v>
      </c>
      <c r="U17" s="192">
        <v>95.95</v>
      </c>
      <c r="V17" s="193"/>
      <c r="W17" s="194">
        <f>P17-'[1]Part-II'!P20</f>
        <v>-259.60516000000007</v>
      </c>
      <c r="X17" s="195"/>
      <c r="Y17" s="195"/>
      <c r="Z17" s="195"/>
    </row>
    <row r="18" spans="1:26" s="295" customFormat="1" ht="30.75" customHeight="1">
      <c r="A18" s="211">
        <v>9</v>
      </c>
      <c r="B18" s="211" t="s">
        <v>30</v>
      </c>
      <c r="C18" s="212">
        <v>18.307050000000118</v>
      </c>
      <c r="D18" s="211"/>
      <c r="E18" s="211"/>
      <c r="F18" s="189">
        <v>143.31411</v>
      </c>
      <c r="G18" s="211"/>
      <c r="H18" s="189"/>
      <c r="I18" s="212">
        <f t="shared" si="0"/>
        <v>161.62116000000012</v>
      </c>
      <c r="J18" s="212">
        <v>98.4375</v>
      </c>
      <c r="K18" s="197">
        <v>86.41543</v>
      </c>
      <c r="L18" s="197">
        <v>5.54635</v>
      </c>
      <c r="M18" s="197">
        <v>7.54617</v>
      </c>
      <c r="N18" s="197">
        <v>2.18155</v>
      </c>
      <c r="O18" s="197">
        <v>1.3380199999999998</v>
      </c>
      <c r="P18" s="189">
        <f t="shared" si="3"/>
        <v>103.02752000000001</v>
      </c>
      <c r="Q18" s="289">
        <f t="shared" si="1"/>
        <v>58.59364000000011</v>
      </c>
      <c r="R18" s="290" t="e">
        <f>#REF!/'Part-I'!#REF!</f>
        <v>#REF!</v>
      </c>
      <c r="S18" s="290">
        <v>147.30015999999998</v>
      </c>
      <c r="T18" s="290">
        <f t="shared" si="2"/>
        <v>-44.27263999999997</v>
      </c>
      <c r="U18" s="291">
        <v>83.854181</v>
      </c>
      <c r="V18" s="292"/>
      <c r="W18" s="293">
        <f>P18-'[1]Part-II'!P21</f>
        <v>-120.34825000000001</v>
      </c>
      <c r="X18" s="294"/>
      <c r="Y18" s="294"/>
      <c r="Z18" s="195"/>
    </row>
    <row r="19" spans="1:113" s="192" customFormat="1" ht="30.75" customHeight="1">
      <c r="A19" s="188">
        <v>10</v>
      </c>
      <c r="B19" s="188" t="s">
        <v>31</v>
      </c>
      <c r="C19" s="188">
        <v>152.73446999999987</v>
      </c>
      <c r="D19" s="188"/>
      <c r="E19" s="188"/>
      <c r="F19" s="189">
        <v>415.6172</v>
      </c>
      <c r="G19" s="188"/>
      <c r="H19" s="189"/>
      <c r="I19" s="189">
        <f t="shared" si="0"/>
        <v>568.3516699999999</v>
      </c>
      <c r="J19" s="189">
        <v>402.092108</v>
      </c>
      <c r="K19" s="189">
        <v>121.19959999999999</v>
      </c>
      <c r="L19" s="189">
        <v>7.216816</v>
      </c>
      <c r="M19" s="189">
        <v>48.99112000000001</v>
      </c>
      <c r="N19" s="189">
        <v>0.77387</v>
      </c>
      <c r="O19" s="189">
        <v>1.2117399999999998</v>
      </c>
      <c r="P19" s="189">
        <f t="shared" si="3"/>
        <v>179.39314599999997</v>
      </c>
      <c r="Q19" s="190">
        <f t="shared" si="1"/>
        <v>388.9585239999999</v>
      </c>
      <c r="R19" s="191">
        <f>K19/'Part-I'!P22</f>
        <v>217.17633988567738</v>
      </c>
      <c r="S19" s="191">
        <v>266.27575</v>
      </c>
      <c r="T19" s="191">
        <f t="shared" si="2"/>
        <v>-86.88260400000004</v>
      </c>
      <c r="U19" s="192">
        <v>80.17361999999999</v>
      </c>
      <c r="V19" s="193"/>
      <c r="W19" s="194">
        <f>P19-'[1]Part-II'!P22</f>
        <v>-375.341084</v>
      </c>
      <c r="X19" s="195"/>
      <c r="Y19" s="195"/>
      <c r="Z19" s="195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  <c r="BI19" s="202"/>
      <c r="BJ19" s="202"/>
      <c r="BK19" s="202"/>
      <c r="BL19" s="202"/>
      <c r="BM19" s="202"/>
      <c r="BN19" s="202"/>
      <c r="BO19" s="202"/>
      <c r="BP19" s="202"/>
      <c r="BQ19" s="202"/>
      <c r="BR19" s="202"/>
      <c r="BS19" s="202"/>
      <c r="BT19" s="202"/>
      <c r="BU19" s="202"/>
      <c r="BV19" s="202"/>
      <c r="BW19" s="202"/>
      <c r="BX19" s="202"/>
      <c r="BY19" s="202"/>
      <c r="BZ19" s="202"/>
      <c r="CA19" s="202"/>
      <c r="CB19" s="202"/>
      <c r="CC19" s="202"/>
      <c r="CD19" s="202"/>
      <c r="CE19" s="202"/>
      <c r="CF19" s="202"/>
      <c r="CG19" s="202"/>
      <c r="CH19" s="202"/>
      <c r="CI19" s="202"/>
      <c r="CJ19" s="202"/>
      <c r="CK19" s="202"/>
      <c r="CL19" s="202"/>
      <c r="CM19" s="202"/>
      <c r="CN19" s="202"/>
      <c r="CO19" s="202"/>
      <c r="CP19" s="202"/>
      <c r="CQ19" s="202"/>
      <c r="CR19" s="202"/>
      <c r="CS19" s="202"/>
      <c r="CT19" s="202"/>
      <c r="CU19" s="202"/>
      <c r="CV19" s="202"/>
      <c r="CW19" s="202"/>
      <c r="CX19" s="202"/>
      <c r="CY19" s="202"/>
      <c r="CZ19" s="202"/>
      <c r="DA19" s="202"/>
      <c r="DB19" s="202"/>
      <c r="DC19" s="202"/>
      <c r="DD19" s="202"/>
      <c r="DE19" s="202"/>
      <c r="DF19" s="202"/>
      <c r="DG19" s="202"/>
      <c r="DH19" s="202"/>
      <c r="DI19" s="202"/>
    </row>
    <row r="20" spans="1:26" s="209" customFormat="1" ht="30.75" customHeight="1">
      <c r="A20" s="213">
        <v>11</v>
      </c>
      <c r="B20" s="213" t="s">
        <v>32</v>
      </c>
      <c r="C20" s="214">
        <v>23.430939999999964</v>
      </c>
      <c r="D20" s="213"/>
      <c r="E20" s="213"/>
      <c r="F20" s="189">
        <v>135.67288</v>
      </c>
      <c r="G20" s="213"/>
      <c r="H20" s="214"/>
      <c r="I20" s="214">
        <f t="shared" si="0"/>
        <v>159.10381999999996</v>
      </c>
      <c r="J20" s="214">
        <v>107.825</v>
      </c>
      <c r="K20" s="189">
        <v>84.77869999999999</v>
      </c>
      <c r="L20" s="189">
        <v>6.83745</v>
      </c>
      <c r="M20" s="189">
        <v>16.9883</v>
      </c>
      <c r="N20" s="189">
        <v>0.621</v>
      </c>
      <c r="O20" s="189">
        <v>0.7309300000000001</v>
      </c>
      <c r="P20" s="189">
        <f t="shared" si="3"/>
        <v>109.95637999999998</v>
      </c>
      <c r="Q20" s="215">
        <f t="shared" si="1"/>
        <v>49.147439999999975</v>
      </c>
      <c r="R20" s="216" t="e">
        <f>#REF!/'Part-I'!P23</f>
        <v>#REF!</v>
      </c>
      <c r="S20" s="216">
        <v>73.37846</v>
      </c>
      <c r="T20" s="216">
        <f t="shared" si="2"/>
        <v>36.57791999999998</v>
      </c>
      <c r="U20" s="217">
        <v>29.66637</v>
      </c>
      <c r="V20" s="218"/>
      <c r="W20" s="219">
        <f>P20-'[1]Part-II'!P23</f>
        <v>-149.89948000000004</v>
      </c>
      <c r="X20" s="208"/>
      <c r="Y20" s="208"/>
      <c r="Z20" s="195"/>
    </row>
    <row r="21" spans="1:26" s="202" customFormat="1" ht="30.75" customHeight="1">
      <c r="A21" s="188">
        <v>12</v>
      </c>
      <c r="B21" s="188" t="s">
        <v>33</v>
      </c>
      <c r="C21" s="188">
        <v>-4.6747400000000425</v>
      </c>
      <c r="D21" s="188"/>
      <c r="E21" s="188"/>
      <c r="F21" s="189">
        <v>181.05</v>
      </c>
      <c r="G21" s="188"/>
      <c r="H21" s="189"/>
      <c r="I21" s="189">
        <f t="shared" si="0"/>
        <v>176.37525999999997</v>
      </c>
      <c r="J21" s="189">
        <v>129.65</v>
      </c>
      <c r="K21" s="197">
        <v>70.85257</v>
      </c>
      <c r="L21" s="197">
        <v>3.58514</v>
      </c>
      <c r="M21" s="197">
        <v>26.13278</v>
      </c>
      <c r="N21" s="197">
        <v>19.325580000000002</v>
      </c>
      <c r="O21" s="197">
        <v>0.85715</v>
      </c>
      <c r="P21" s="189">
        <f t="shared" si="3"/>
        <v>120.75322</v>
      </c>
      <c r="Q21" s="190">
        <f t="shared" si="1"/>
        <v>55.62203999999997</v>
      </c>
      <c r="R21" s="191" t="e">
        <f>#REF!/'Part-I'!P24</f>
        <v>#REF!</v>
      </c>
      <c r="S21" s="191">
        <v>158.22349</v>
      </c>
      <c r="T21" s="191">
        <f t="shared" si="2"/>
        <v>-37.47027</v>
      </c>
      <c r="U21" s="192">
        <v>52.48554</v>
      </c>
      <c r="V21" s="193"/>
      <c r="W21" s="194">
        <f>P21-'[1]Part-II'!P24</f>
        <v>-103.42202</v>
      </c>
      <c r="X21" s="195"/>
      <c r="Y21" s="195"/>
      <c r="Z21" s="195"/>
    </row>
    <row r="22" spans="1:26" s="202" customFormat="1" ht="30.75" customHeight="1">
      <c r="A22" s="188">
        <v>13</v>
      </c>
      <c r="B22" s="188" t="s">
        <v>34</v>
      </c>
      <c r="C22" s="189">
        <v>76.58267999999998</v>
      </c>
      <c r="D22" s="188"/>
      <c r="E22" s="188"/>
      <c r="F22" s="189">
        <v>423.29513</v>
      </c>
      <c r="G22" s="188"/>
      <c r="H22" s="189"/>
      <c r="I22" s="189">
        <f t="shared" si="0"/>
        <v>499.87780999999995</v>
      </c>
      <c r="J22" s="189">
        <v>129.4625</v>
      </c>
      <c r="K22" s="197">
        <v>256.48615</v>
      </c>
      <c r="L22" s="197">
        <v>14.477</v>
      </c>
      <c r="M22" s="197">
        <v>27.44149</v>
      </c>
      <c r="N22" s="197">
        <v>6.56352</v>
      </c>
      <c r="O22" s="197">
        <v>0.942</v>
      </c>
      <c r="P22" s="189">
        <f t="shared" si="3"/>
        <v>305.91015999999996</v>
      </c>
      <c r="Q22" s="203">
        <f t="shared" si="1"/>
        <v>193.96765</v>
      </c>
      <c r="R22" s="204" t="e">
        <f>#REF!/'Part-I'!P25</f>
        <v>#REF!</v>
      </c>
      <c r="S22" s="204">
        <v>198.21515</v>
      </c>
      <c r="T22" s="204">
        <f t="shared" si="2"/>
        <v>107.69500999999997</v>
      </c>
      <c r="U22" s="192">
        <v>61.02503</v>
      </c>
      <c r="V22" s="193"/>
      <c r="W22" s="194">
        <f>P22-'[1]Part-II'!P25</f>
        <v>-117.27273500000001</v>
      </c>
      <c r="X22" s="195"/>
      <c r="Y22" s="195"/>
      <c r="Z22" s="195"/>
    </row>
    <row r="23" spans="1:26" s="227" customFormat="1" ht="30.75" customHeight="1">
      <c r="A23" s="179"/>
      <c r="B23" s="179" t="s">
        <v>5</v>
      </c>
      <c r="C23" s="181">
        <f aca="true" t="shared" si="4" ref="C23:H23">SUM(C10:C22)</f>
        <v>628.6760991000001</v>
      </c>
      <c r="D23" s="179">
        <f t="shared" si="4"/>
        <v>0</v>
      </c>
      <c r="E23" s="179">
        <f t="shared" si="4"/>
        <v>0</v>
      </c>
      <c r="F23" s="220">
        <f>SUM(F10:F22)</f>
        <v>4808.225269999999</v>
      </c>
      <c r="G23" s="179"/>
      <c r="H23" s="181">
        <f t="shared" si="4"/>
        <v>0</v>
      </c>
      <c r="I23" s="181">
        <f aca="true" t="shared" si="5" ref="I23:U23">SUM(I10:I22)</f>
        <v>5436.9013691</v>
      </c>
      <c r="J23" s="181">
        <f t="shared" si="5"/>
        <v>2967.711208</v>
      </c>
      <c r="K23" s="181">
        <f>SUM(K10:K22)</f>
        <v>2385.19972</v>
      </c>
      <c r="L23" s="181">
        <f>SUM(L10:L22)</f>
        <v>156.783356</v>
      </c>
      <c r="M23" s="181">
        <f>SUM(M10:M22)</f>
        <v>603.9964100000001</v>
      </c>
      <c r="N23" s="181">
        <f>SUM(N10:N22)</f>
        <v>67.05154</v>
      </c>
      <c r="O23" s="181">
        <f>SUM(O10:O22)</f>
        <v>25.749359999999996</v>
      </c>
      <c r="P23" s="181">
        <f t="shared" si="5"/>
        <v>3238.780386</v>
      </c>
      <c r="Q23" s="221">
        <f t="shared" si="5"/>
        <v>2198.1209831</v>
      </c>
      <c r="R23" s="221" t="e">
        <f t="shared" si="5"/>
        <v>#REF!</v>
      </c>
      <c r="S23" s="221">
        <f t="shared" si="5"/>
        <v>4111.635285999999</v>
      </c>
      <c r="T23" s="221">
        <f t="shared" si="5"/>
        <v>-872.8549</v>
      </c>
      <c r="U23" s="221">
        <f t="shared" si="5"/>
        <v>969.5746310000002</v>
      </c>
      <c r="V23" s="222"/>
      <c r="W23" s="223">
        <f>P23-'[1]Part-II'!P26</f>
        <v>-2795.4167189999985</v>
      </c>
      <c r="X23" s="224"/>
      <c r="Y23" s="224"/>
      <c r="Z23" s="195"/>
    </row>
    <row r="24" spans="1:23" s="202" customFormat="1" ht="30.75" customHeight="1">
      <c r="A24" s="188">
        <v>1</v>
      </c>
      <c r="B24" s="188" t="s">
        <v>46</v>
      </c>
      <c r="C24" s="188">
        <f>424.21-207.6</f>
        <v>216.60999999999999</v>
      </c>
      <c r="D24" s="188"/>
      <c r="E24" s="188"/>
      <c r="F24" s="189">
        <v>46.85727</v>
      </c>
      <c r="G24" s="188"/>
      <c r="H24" s="189"/>
      <c r="I24" s="189">
        <f>SUM(C24:H24)</f>
        <v>263.46727</v>
      </c>
      <c r="J24" s="189"/>
      <c r="K24" s="189">
        <v>55.07</v>
      </c>
      <c r="L24" s="189">
        <v>0</v>
      </c>
      <c r="M24" s="189">
        <v>0</v>
      </c>
      <c r="N24" s="189">
        <v>0</v>
      </c>
      <c r="O24" s="189">
        <v>0</v>
      </c>
      <c r="P24" s="189">
        <f t="shared" si="3"/>
        <v>55.07</v>
      </c>
      <c r="Q24" s="203">
        <f t="shared" si="1"/>
        <v>208.39727</v>
      </c>
      <c r="R24" s="191"/>
      <c r="S24" s="191">
        <v>83.25</v>
      </c>
      <c r="T24" s="191"/>
      <c r="U24" s="191"/>
      <c r="V24" s="192"/>
      <c r="W24" s="228"/>
    </row>
    <row r="25" spans="1:23" s="202" customFormat="1" ht="30.75" customHeight="1">
      <c r="A25" s="188">
        <v>2</v>
      </c>
      <c r="B25" s="188" t="s">
        <v>99</v>
      </c>
      <c r="C25" s="189">
        <v>670.31718</v>
      </c>
      <c r="D25" s="188"/>
      <c r="E25" s="188"/>
      <c r="F25" s="189">
        <v>7400</v>
      </c>
      <c r="G25" s="189">
        <v>0</v>
      </c>
      <c r="H25" s="189"/>
      <c r="I25" s="210">
        <f>SUM(C25:H25)</f>
        <v>8070.31718</v>
      </c>
      <c r="J25" s="189"/>
      <c r="K25" s="189">
        <v>0</v>
      </c>
      <c r="L25" s="189">
        <v>0</v>
      </c>
      <c r="M25" s="189">
        <v>0</v>
      </c>
      <c r="N25" s="189">
        <f>2.77+3.22361+2.25</f>
        <v>8.24361</v>
      </c>
      <c r="O25" s="189">
        <f>0.18</f>
        <v>0.18</v>
      </c>
      <c r="P25" s="189">
        <f>N25+O25</f>
        <v>8.42361</v>
      </c>
      <c r="Q25" s="190"/>
      <c r="R25" s="191"/>
      <c r="S25" s="191">
        <v>29.33462</v>
      </c>
      <c r="T25" s="191"/>
      <c r="U25" s="191"/>
      <c r="V25" s="192"/>
      <c r="W25" s="228"/>
    </row>
    <row r="26" spans="1:26" s="209" customFormat="1" ht="30.75" customHeight="1">
      <c r="A26" s="188"/>
      <c r="B26" s="188" t="s">
        <v>5</v>
      </c>
      <c r="C26" s="188">
        <f>SUM(C24:C25)</f>
        <v>886.92718</v>
      </c>
      <c r="D26" s="188">
        <f aca="true" t="shared" si="6" ref="D26:O26">SUM(D24:D25)</f>
        <v>0</v>
      </c>
      <c r="E26" s="188">
        <f>SUM(E24:E25)</f>
        <v>0</v>
      </c>
      <c r="F26" s="189">
        <f>F25</f>
        <v>7400</v>
      </c>
      <c r="G26" s="189">
        <f>SUM(G24:G25)</f>
        <v>0</v>
      </c>
      <c r="H26" s="189">
        <f>SUM(H25:H25)</f>
        <v>0</v>
      </c>
      <c r="I26" s="189">
        <f>SUM(I24:I25)</f>
        <v>8333.78445</v>
      </c>
      <c r="J26" s="189"/>
      <c r="K26" s="189">
        <f t="shared" si="6"/>
        <v>55.07</v>
      </c>
      <c r="L26" s="189">
        <f t="shared" si="6"/>
        <v>0</v>
      </c>
      <c r="M26" s="189">
        <f t="shared" si="6"/>
        <v>0</v>
      </c>
      <c r="N26" s="189">
        <f t="shared" si="6"/>
        <v>8.24361</v>
      </c>
      <c r="O26" s="189">
        <f t="shared" si="6"/>
        <v>0.18</v>
      </c>
      <c r="P26" s="189">
        <f>SUM(K26:O26)</f>
        <v>63.49361</v>
      </c>
      <c r="Q26" s="203"/>
      <c r="R26" s="204"/>
      <c r="S26" s="203">
        <f>SUM(N26:R26)</f>
        <v>71.91722</v>
      </c>
      <c r="T26" s="204"/>
      <c r="U26" s="204"/>
      <c r="V26" s="205"/>
      <c r="W26" s="229"/>
      <c r="Z26" s="230"/>
    </row>
    <row r="27" spans="1:23" s="227" customFormat="1" ht="30.75" customHeight="1">
      <c r="A27" s="179"/>
      <c r="B27" s="179" t="s">
        <v>47</v>
      </c>
      <c r="C27" s="179">
        <f aca="true" t="shared" si="7" ref="C27:O27">C23+C26</f>
        <v>1515.6032791000002</v>
      </c>
      <c r="D27" s="179">
        <f t="shared" si="7"/>
        <v>0</v>
      </c>
      <c r="E27" s="179">
        <f>E26</f>
        <v>0</v>
      </c>
      <c r="F27" s="181">
        <f>F26</f>
        <v>7400</v>
      </c>
      <c r="G27" s="181">
        <f>G23+G26</f>
        <v>0</v>
      </c>
      <c r="H27" s="181">
        <f t="shared" si="7"/>
        <v>0</v>
      </c>
      <c r="I27" s="181">
        <f>SUM(C27:H27)</f>
        <v>8915.6032791</v>
      </c>
      <c r="J27" s="181">
        <f>J23</f>
        <v>2967.711208</v>
      </c>
      <c r="K27" s="181">
        <f t="shared" si="7"/>
        <v>2440.2697200000002</v>
      </c>
      <c r="L27" s="181">
        <f t="shared" si="7"/>
        <v>156.783356</v>
      </c>
      <c r="M27" s="181">
        <f t="shared" si="7"/>
        <v>603.9964100000001</v>
      </c>
      <c r="N27" s="181">
        <f t="shared" si="7"/>
        <v>75.29515</v>
      </c>
      <c r="O27" s="181">
        <f t="shared" si="7"/>
        <v>25.929359999999996</v>
      </c>
      <c r="P27" s="181">
        <f>P23+P26</f>
        <v>3302.273996</v>
      </c>
      <c r="Q27" s="226">
        <f>I27-P27</f>
        <v>5613.3292831</v>
      </c>
      <c r="R27" s="231">
        <v>5238.43376</v>
      </c>
      <c r="S27" s="225">
        <f>S23+S26</f>
        <v>4183.552505999999</v>
      </c>
      <c r="T27" s="231"/>
      <c r="U27" s="226">
        <f>P27-R27</f>
        <v>-1936.159764</v>
      </c>
      <c r="V27" s="232"/>
      <c r="W27" s="233"/>
    </row>
    <row r="28" spans="1:113" s="252" customFormat="1" ht="33" customHeight="1">
      <c r="A28" s="264"/>
      <c r="B28" s="380"/>
      <c r="C28" s="380"/>
      <c r="D28" s="380"/>
      <c r="E28" s="380"/>
      <c r="F28" s="380"/>
      <c r="G28" s="380"/>
      <c r="H28" s="380"/>
      <c r="I28" s="380"/>
      <c r="J28" s="380"/>
      <c r="K28" s="298"/>
      <c r="L28" s="298"/>
      <c r="M28" s="298"/>
      <c r="N28" s="298"/>
      <c r="O28" s="298"/>
      <c r="P28" s="299"/>
      <c r="Z28" s="265"/>
      <c r="AA28" s="265"/>
      <c r="AB28" s="265"/>
      <c r="AC28" s="265"/>
      <c r="AD28" s="265"/>
      <c r="AE28" s="265"/>
      <c r="AF28" s="265"/>
      <c r="AG28" s="265"/>
      <c r="AH28" s="265"/>
      <c r="AI28" s="265"/>
      <c r="AJ28" s="265"/>
      <c r="AK28" s="265"/>
      <c r="AL28" s="265"/>
      <c r="AM28" s="265"/>
      <c r="AN28" s="265"/>
      <c r="AO28" s="265"/>
      <c r="AP28" s="265"/>
      <c r="AQ28" s="265"/>
      <c r="AR28" s="265"/>
      <c r="AS28" s="265"/>
      <c r="AT28" s="265"/>
      <c r="AU28" s="265"/>
      <c r="AV28" s="265"/>
      <c r="AW28" s="265"/>
      <c r="AX28" s="265"/>
      <c r="AY28" s="265"/>
      <c r="AZ28" s="265"/>
      <c r="BA28" s="265"/>
      <c r="BB28" s="265"/>
      <c r="BC28" s="265"/>
      <c r="BD28" s="265"/>
      <c r="BE28" s="265"/>
      <c r="BF28" s="265"/>
      <c r="BG28" s="265"/>
      <c r="BH28" s="265"/>
      <c r="BI28" s="265"/>
      <c r="BJ28" s="265"/>
      <c r="BK28" s="265"/>
      <c r="BL28" s="265"/>
      <c r="BM28" s="265"/>
      <c r="BN28" s="265"/>
      <c r="BO28" s="265"/>
      <c r="BP28" s="265"/>
      <c r="BQ28" s="265"/>
      <c r="BR28" s="265"/>
      <c r="BS28" s="265"/>
      <c r="BT28" s="265"/>
      <c r="BU28" s="265"/>
      <c r="BV28" s="265"/>
      <c r="BW28" s="265"/>
      <c r="BX28" s="265"/>
      <c r="BY28" s="265"/>
      <c r="BZ28" s="265"/>
      <c r="CA28" s="265"/>
      <c r="CB28" s="265"/>
      <c r="CC28" s="265"/>
      <c r="CD28" s="265"/>
      <c r="CE28" s="265"/>
      <c r="CF28" s="265"/>
      <c r="CG28" s="265"/>
      <c r="CH28" s="265"/>
      <c r="CI28" s="265"/>
      <c r="CJ28" s="265"/>
      <c r="CK28" s="265"/>
      <c r="CL28" s="265"/>
      <c r="CM28" s="265"/>
      <c r="CN28" s="265"/>
      <c r="CO28" s="265"/>
      <c r="CP28" s="265"/>
      <c r="CQ28" s="265"/>
      <c r="CR28" s="265"/>
      <c r="CS28" s="265"/>
      <c r="CT28" s="265"/>
      <c r="CU28" s="265"/>
      <c r="CV28" s="265"/>
      <c r="CW28" s="265"/>
      <c r="CX28" s="265"/>
      <c r="CY28" s="265"/>
      <c r="CZ28" s="265"/>
      <c r="DA28" s="265"/>
      <c r="DB28" s="265"/>
      <c r="DC28" s="265"/>
      <c r="DD28" s="265"/>
      <c r="DE28" s="265"/>
      <c r="DF28" s="265"/>
      <c r="DG28" s="265"/>
      <c r="DH28" s="265"/>
      <c r="DI28" s="265"/>
    </row>
    <row r="29" spans="1:113" s="252" customFormat="1" ht="41.25" customHeight="1">
      <c r="A29" s="264"/>
      <c r="B29" s="380"/>
      <c r="C29" s="380"/>
      <c r="D29" s="380"/>
      <c r="E29" s="380"/>
      <c r="F29" s="380"/>
      <c r="G29" s="380"/>
      <c r="H29" s="380"/>
      <c r="I29" s="380"/>
      <c r="J29" s="380"/>
      <c r="K29" s="266"/>
      <c r="L29" s="266"/>
      <c r="M29" s="253"/>
      <c r="N29" s="253" t="s">
        <v>137</v>
      </c>
      <c r="O29" s="253"/>
      <c r="P29" s="296"/>
      <c r="Z29" s="267"/>
      <c r="AA29" s="265"/>
      <c r="AB29" s="265"/>
      <c r="AC29" s="265"/>
      <c r="AD29" s="265"/>
      <c r="AE29" s="265"/>
      <c r="AF29" s="265"/>
      <c r="AG29" s="265"/>
      <c r="AH29" s="265"/>
      <c r="AI29" s="265"/>
      <c r="AJ29" s="265"/>
      <c r="AK29" s="265"/>
      <c r="AL29" s="265"/>
      <c r="AM29" s="265"/>
      <c r="AN29" s="265"/>
      <c r="AO29" s="265"/>
      <c r="AP29" s="265"/>
      <c r="AQ29" s="265"/>
      <c r="AR29" s="265"/>
      <c r="AS29" s="265"/>
      <c r="AT29" s="265"/>
      <c r="AU29" s="265"/>
      <c r="AV29" s="265"/>
      <c r="AW29" s="265"/>
      <c r="AX29" s="265"/>
      <c r="AY29" s="265"/>
      <c r="AZ29" s="265"/>
      <c r="BA29" s="265"/>
      <c r="BB29" s="265"/>
      <c r="BC29" s="265"/>
      <c r="BD29" s="265"/>
      <c r="BE29" s="265"/>
      <c r="BF29" s="265"/>
      <c r="BG29" s="265"/>
      <c r="BH29" s="265"/>
      <c r="BI29" s="265"/>
      <c r="BJ29" s="265"/>
      <c r="BK29" s="265"/>
      <c r="BL29" s="265"/>
      <c r="BM29" s="265"/>
      <c r="BN29" s="265"/>
      <c r="BO29" s="265"/>
      <c r="BP29" s="265"/>
      <c r="BQ29" s="265"/>
      <c r="BR29" s="265"/>
      <c r="BS29" s="265"/>
      <c r="BT29" s="265"/>
      <c r="BU29" s="265"/>
      <c r="BV29" s="265"/>
      <c r="BW29" s="265"/>
      <c r="BX29" s="265"/>
      <c r="BY29" s="265"/>
      <c r="BZ29" s="265"/>
      <c r="CA29" s="265"/>
      <c r="CB29" s="265"/>
      <c r="CC29" s="265"/>
      <c r="CD29" s="265"/>
      <c r="CE29" s="265"/>
      <c r="CF29" s="265"/>
      <c r="CG29" s="265"/>
      <c r="CH29" s="265"/>
      <c r="CI29" s="265"/>
      <c r="CJ29" s="265"/>
      <c r="CK29" s="265"/>
      <c r="CL29" s="265"/>
      <c r="CM29" s="265"/>
      <c r="CN29" s="265"/>
      <c r="CO29" s="265"/>
      <c r="CP29" s="265"/>
      <c r="CQ29" s="265"/>
      <c r="CR29" s="265"/>
      <c r="CS29" s="265"/>
      <c r="CT29" s="265"/>
      <c r="CU29" s="265"/>
      <c r="CV29" s="265"/>
      <c r="CW29" s="265"/>
      <c r="CX29" s="265"/>
      <c r="CY29" s="265"/>
      <c r="CZ29" s="265"/>
      <c r="DA29" s="265"/>
      <c r="DB29" s="265"/>
      <c r="DC29" s="265"/>
      <c r="DD29" s="265"/>
      <c r="DE29" s="265"/>
      <c r="DF29" s="265"/>
      <c r="DG29" s="265"/>
      <c r="DH29" s="265"/>
      <c r="DI29" s="265"/>
    </row>
    <row r="30" spans="2:113" s="252" customFormat="1" ht="27" customHeight="1">
      <c r="B30" s="380"/>
      <c r="C30" s="380"/>
      <c r="D30" s="380"/>
      <c r="E30" s="380"/>
      <c r="F30" s="380"/>
      <c r="G30" s="380"/>
      <c r="H30" s="380"/>
      <c r="I30" s="380"/>
      <c r="J30" s="380"/>
      <c r="K30" s="268"/>
      <c r="L30" s="253"/>
      <c r="M30" s="269"/>
      <c r="N30" s="270" t="s">
        <v>124</v>
      </c>
      <c r="O30" s="269"/>
      <c r="P30" s="271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5"/>
      <c r="AB30" s="265"/>
      <c r="AC30" s="265"/>
      <c r="AD30" s="265"/>
      <c r="AE30" s="265"/>
      <c r="AF30" s="265"/>
      <c r="AG30" s="265"/>
      <c r="AH30" s="265"/>
      <c r="AI30" s="265"/>
      <c r="AJ30" s="265"/>
      <c r="AK30" s="265"/>
      <c r="AL30" s="265"/>
      <c r="AM30" s="265"/>
      <c r="AN30" s="265"/>
      <c r="AO30" s="265"/>
      <c r="AP30" s="265"/>
      <c r="AQ30" s="265"/>
      <c r="AR30" s="265"/>
      <c r="AS30" s="265"/>
      <c r="AT30" s="265"/>
      <c r="AU30" s="265"/>
      <c r="AV30" s="265"/>
      <c r="AW30" s="265"/>
      <c r="AX30" s="265"/>
      <c r="AY30" s="265"/>
      <c r="AZ30" s="265"/>
      <c r="BA30" s="265"/>
      <c r="BB30" s="265"/>
      <c r="BC30" s="265"/>
      <c r="BD30" s="265"/>
      <c r="BE30" s="265"/>
      <c r="BF30" s="265"/>
      <c r="BG30" s="265"/>
      <c r="BH30" s="265"/>
      <c r="BI30" s="265"/>
      <c r="BJ30" s="265"/>
      <c r="BK30" s="265"/>
      <c r="BL30" s="265"/>
      <c r="BM30" s="265"/>
      <c r="BN30" s="265"/>
      <c r="BO30" s="265"/>
      <c r="BP30" s="265"/>
      <c r="BQ30" s="265"/>
      <c r="BR30" s="265"/>
      <c r="BS30" s="265"/>
      <c r="BT30" s="265"/>
      <c r="BU30" s="265"/>
      <c r="BV30" s="265"/>
      <c r="BW30" s="265"/>
      <c r="BX30" s="265"/>
      <c r="BY30" s="265"/>
      <c r="BZ30" s="265"/>
      <c r="CA30" s="265"/>
      <c r="CB30" s="265"/>
      <c r="CC30" s="265"/>
      <c r="CD30" s="265"/>
      <c r="CE30" s="265"/>
      <c r="CF30" s="265"/>
      <c r="CG30" s="265"/>
      <c r="CH30" s="265"/>
      <c r="CI30" s="265"/>
      <c r="CJ30" s="265"/>
      <c r="CK30" s="265"/>
      <c r="CL30" s="265"/>
      <c r="CM30" s="265"/>
      <c r="CN30" s="265"/>
      <c r="CO30" s="265"/>
      <c r="CP30" s="265"/>
      <c r="CQ30" s="265"/>
      <c r="CR30" s="265"/>
      <c r="CS30" s="265"/>
      <c r="CT30" s="265"/>
      <c r="CU30" s="265"/>
      <c r="CV30" s="265"/>
      <c r="CW30" s="265"/>
      <c r="CX30" s="265"/>
      <c r="CY30" s="265"/>
      <c r="CZ30" s="265"/>
      <c r="DA30" s="265"/>
      <c r="DB30" s="265"/>
      <c r="DC30" s="265"/>
      <c r="DD30" s="265"/>
      <c r="DE30" s="265"/>
      <c r="DF30" s="265"/>
      <c r="DG30" s="265"/>
      <c r="DH30" s="265"/>
      <c r="DI30" s="265"/>
    </row>
    <row r="31" spans="2:113" s="252" customFormat="1" ht="22.5" customHeight="1">
      <c r="B31" s="380"/>
      <c r="C31" s="380"/>
      <c r="D31" s="380"/>
      <c r="E31" s="380"/>
      <c r="F31" s="380"/>
      <c r="G31" s="380"/>
      <c r="H31" s="380"/>
      <c r="I31" s="380"/>
      <c r="J31" s="380"/>
      <c r="K31" s="268"/>
      <c r="L31" s="253"/>
      <c r="M31" s="253"/>
      <c r="N31" s="270" t="s">
        <v>106</v>
      </c>
      <c r="O31" s="253"/>
      <c r="P31" s="271"/>
      <c r="Q31" s="272"/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265"/>
      <c r="AC31" s="265"/>
      <c r="AD31" s="265"/>
      <c r="AE31" s="265"/>
      <c r="AF31" s="265"/>
      <c r="AG31" s="265"/>
      <c r="AH31" s="265"/>
      <c r="AI31" s="265"/>
      <c r="AJ31" s="265"/>
      <c r="AK31" s="265"/>
      <c r="AL31" s="265"/>
      <c r="AM31" s="265"/>
      <c r="AN31" s="265"/>
      <c r="AO31" s="265"/>
      <c r="AP31" s="265"/>
      <c r="AQ31" s="265"/>
      <c r="AR31" s="265"/>
      <c r="AS31" s="265"/>
      <c r="AT31" s="265"/>
      <c r="AU31" s="265"/>
      <c r="AV31" s="265"/>
      <c r="AW31" s="265"/>
      <c r="AX31" s="265"/>
      <c r="AY31" s="265"/>
      <c r="AZ31" s="265"/>
      <c r="BA31" s="265"/>
      <c r="BB31" s="265"/>
      <c r="BC31" s="265"/>
      <c r="BD31" s="265"/>
      <c r="BE31" s="265"/>
      <c r="BF31" s="265"/>
      <c r="BG31" s="265"/>
      <c r="BH31" s="265"/>
      <c r="BI31" s="265"/>
      <c r="BJ31" s="265"/>
      <c r="BK31" s="265"/>
      <c r="BL31" s="265"/>
      <c r="BM31" s="265"/>
      <c r="BN31" s="265"/>
      <c r="BO31" s="265"/>
      <c r="BP31" s="265"/>
      <c r="BQ31" s="265"/>
      <c r="BR31" s="265"/>
      <c r="BS31" s="265"/>
      <c r="BT31" s="265"/>
      <c r="BU31" s="265"/>
      <c r="BV31" s="265"/>
      <c r="BW31" s="265"/>
      <c r="BX31" s="265"/>
      <c r="BY31" s="265"/>
      <c r="BZ31" s="265"/>
      <c r="CA31" s="265"/>
      <c r="CB31" s="265"/>
      <c r="CC31" s="265"/>
      <c r="CD31" s="265"/>
      <c r="CE31" s="265"/>
      <c r="CF31" s="265"/>
      <c r="CG31" s="265"/>
      <c r="CH31" s="265"/>
      <c r="CI31" s="265"/>
      <c r="CJ31" s="265"/>
      <c r="CK31" s="265"/>
      <c r="CL31" s="265"/>
      <c r="CM31" s="265"/>
      <c r="CN31" s="265"/>
      <c r="CO31" s="265"/>
      <c r="CP31" s="265"/>
      <c r="CQ31" s="265"/>
      <c r="CR31" s="265"/>
      <c r="CS31" s="265"/>
      <c r="CT31" s="265"/>
      <c r="CU31" s="265"/>
      <c r="CV31" s="265"/>
      <c r="CW31" s="265"/>
      <c r="CX31" s="265"/>
      <c r="CY31" s="265"/>
      <c r="CZ31" s="265"/>
      <c r="DA31" s="265"/>
      <c r="DB31" s="265"/>
      <c r="DC31" s="265"/>
      <c r="DD31" s="265"/>
      <c r="DE31" s="265"/>
      <c r="DF31" s="265"/>
      <c r="DG31" s="265"/>
      <c r="DH31" s="265"/>
      <c r="DI31" s="265"/>
    </row>
    <row r="32" spans="2:113" s="252" customFormat="1" ht="25.5" customHeight="1">
      <c r="B32" s="380"/>
      <c r="C32" s="380"/>
      <c r="D32" s="380"/>
      <c r="E32" s="380"/>
      <c r="F32" s="380"/>
      <c r="G32" s="380"/>
      <c r="H32" s="380"/>
      <c r="I32" s="380"/>
      <c r="J32" s="380"/>
      <c r="K32" s="253"/>
      <c r="L32" s="253"/>
      <c r="M32" s="273"/>
      <c r="N32" s="274" t="s">
        <v>125</v>
      </c>
      <c r="O32" s="275"/>
      <c r="P32" s="271"/>
      <c r="Q32" s="272"/>
      <c r="R32" s="265"/>
      <c r="S32" s="265"/>
      <c r="T32" s="265"/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  <c r="AE32" s="265"/>
      <c r="AF32" s="265"/>
      <c r="AG32" s="265"/>
      <c r="AH32" s="265"/>
      <c r="AI32" s="265"/>
      <c r="AJ32" s="265"/>
      <c r="AK32" s="265"/>
      <c r="AL32" s="265"/>
      <c r="AM32" s="265"/>
      <c r="AN32" s="265"/>
      <c r="AO32" s="265"/>
      <c r="AP32" s="265"/>
      <c r="AQ32" s="265"/>
      <c r="AR32" s="265"/>
      <c r="AS32" s="265"/>
      <c r="AT32" s="265"/>
      <c r="AU32" s="265"/>
      <c r="AV32" s="265"/>
      <c r="AW32" s="265"/>
      <c r="AX32" s="265"/>
      <c r="AY32" s="265"/>
      <c r="AZ32" s="265"/>
      <c r="BA32" s="265"/>
      <c r="BB32" s="265"/>
      <c r="BC32" s="265"/>
      <c r="BD32" s="265"/>
      <c r="BE32" s="265"/>
      <c r="BF32" s="265"/>
      <c r="BG32" s="265"/>
      <c r="BH32" s="265"/>
      <c r="BI32" s="265"/>
      <c r="BJ32" s="265"/>
      <c r="BK32" s="265"/>
      <c r="BL32" s="265"/>
      <c r="BM32" s="265"/>
      <c r="BN32" s="265"/>
      <c r="BO32" s="265"/>
      <c r="BP32" s="265"/>
      <c r="BQ32" s="265"/>
      <c r="BR32" s="265"/>
      <c r="BS32" s="265"/>
      <c r="BT32" s="265"/>
      <c r="BU32" s="265"/>
      <c r="BV32" s="265"/>
      <c r="BW32" s="265"/>
      <c r="BX32" s="265"/>
      <c r="BY32" s="265"/>
      <c r="BZ32" s="265"/>
      <c r="CA32" s="265"/>
      <c r="CB32" s="265"/>
      <c r="CC32" s="265"/>
      <c r="CD32" s="265"/>
      <c r="CE32" s="265"/>
      <c r="CF32" s="265"/>
      <c r="CG32" s="265"/>
      <c r="CH32" s="265"/>
      <c r="CI32" s="265"/>
      <c r="CJ32" s="265"/>
      <c r="CK32" s="265"/>
      <c r="CL32" s="265"/>
      <c r="CM32" s="265"/>
      <c r="CN32" s="265"/>
      <c r="CO32" s="265"/>
      <c r="CP32" s="265"/>
      <c r="CQ32" s="265"/>
      <c r="CR32" s="265"/>
      <c r="CS32" s="265"/>
      <c r="CT32" s="265"/>
      <c r="CU32" s="265"/>
      <c r="CV32" s="265"/>
      <c r="CW32" s="265"/>
      <c r="CX32" s="265"/>
      <c r="CY32" s="265"/>
      <c r="CZ32" s="265"/>
      <c r="DA32" s="265"/>
      <c r="DB32" s="265"/>
      <c r="DC32" s="265"/>
      <c r="DD32" s="265"/>
      <c r="DE32" s="265"/>
      <c r="DF32" s="265"/>
      <c r="DG32" s="265"/>
      <c r="DH32" s="265"/>
      <c r="DI32" s="265"/>
    </row>
    <row r="33" spans="2:25" ht="16.5">
      <c r="B33" s="276"/>
      <c r="C33" s="277"/>
      <c r="D33" s="278"/>
      <c r="E33" s="279"/>
      <c r="F33" s="280"/>
      <c r="G33" s="280"/>
      <c r="H33" s="281"/>
      <c r="M33" s="273"/>
      <c r="N33" s="270" t="s">
        <v>108</v>
      </c>
      <c r="O33" s="275"/>
      <c r="P33" s="271" t="s">
        <v>143</v>
      </c>
      <c r="Q33" s="245"/>
      <c r="R33" s="245"/>
      <c r="S33" s="245"/>
      <c r="T33" s="245"/>
      <c r="U33" s="245"/>
      <c r="V33" s="245"/>
      <c r="W33" s="245"/>
      <c r="X33" s="245"/>
      <c r="Y33" s="245"/>
    </row>
    <row r="34" spans="2:25" ht="36.75" customHeight="1">
      <c r="B34" s="276"/>
      <c r="C34" s="277"/>
      <c r="D34" s="278"/>
      <c r="E34" s="279"/>
      <c r="P34" s="271"/>
      <c r="Q34" s="245"/>
      <c r="R34" s="245"/>
      <c r="S34" s="245"/>
      <c r="T34" s="245"/>
      <c r="U34" s="245"/>
      <c r="V34" s="245"/>
      <c r="W34" s="245"/>
      <c r="X34" s="245"/>
      <c r="Y34" s="245"/>
    </row>
    <row r="35" spans="2:25" ht="76.5" customHeight="1">
      <c r="B35" s="276"/>
      <c r="C35" s="277"/>
      <c r="D35" s="277"/>
      <c r="E35" s="277"/>
      <c r="F35" s="277"/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45"/>
      <c r="Y35" s="245"/>
    </row>
    <row r="36" spans="2:25" ht="16.5">
      <c r="B36" s="276"/>
      <c r="C36" s="277"/>
      <c r="D36" s="278"/>
      <c r="E36" s="279"/>
      <c r="P36" s="271"/>
      <c r="Q36" s="245"/>
      <c r="R36" s="245"/>
      <c r="S36" s="245"/>
      <c r="T36" s="245"/>
      <c r="U36" s="245"/>
      <c r="V36" s="245"/>
      <c r="W36" s="245"/>
      <c r="X36" s="245"/>
      <c r="Y36" s="245"/>
    </row>
    <row r="37" spans="2:25" ht="16.5">
      <c r="B37" s="276"/>
      <c r="C37" s="277"/>
      <c r="D37" s="278"/>
      <c r="E37" s="279"/>
      <c r="P37" s="271"/>
      <c r="Q37" s="245"/>
      <c r="R37" s="245"/>
      <c r="S37" s="245"/>
      <c r="T37" s="245"/>
      <c r="U37" s="245"/>
      <c r="V37" s="245"/>
      <c r="W37" s="245"/>
      <c r="X37" s="245"/>
      <c r="Y37" s="245"/>
    </row>
    <row r="38" spans="2:25" ht="16.5">
      <c r="B38" s="276"/>
      <c r="C38" s="277"/>
      <c r="D38" s="278"/>
      <c r="E38" s="279"/>
      <c r="P38" s="271"/>
      <c r="Q38" s="245"/>
      <c r="R38" s="245"/>
      <c r="S38" s="245"/>
      <c r="T38" s="245"/>
      <c r="U38" s="245"/>
      <c r="V38" s="245"/>
      <c r="W38" s="245"/>
      <c r="X38" s="245"/>
      <c r="Y38" s="245"/>
    </row>
    <row r="39" spans="2:25" ht="16.5">
      <c r="B39" s="276"/>
      <c r="C39" s="277"/>
      <c r="D39" s="278"/>
      <c r="E39" s="279"/>
      <c r="P39" s="278"/>
      <c r="Q39" s="245"/>
      <c r="R39" s="245"/>
      <c r="S39" s="245"/>
      <c r="T39" s="245"/>
      <c r="U39" s="245"/>
      <c r="V39" s="245"/>
      <c r="W39" s="245"/>
      <c r="X39" s="245"/>
      <c r="Y39" s="245"/>
    </row>
    <row r="40" spans="2:5" ht="16.5">
      <c r="B40" s="276"/>
      <c r="C40" s="282"/>
      <c r="D40" s="278"/>
      <c r="E40" s="279"/>
    </row>
    <row r="41" spans="2:5" ht="16.5">
      <c r="B41" s="276"/>
      <c r="C41" s="277"/>
      <c r="D41" s="278"/>
      <c r="E41" s="279"/>
    </row>
    <row r="42" spans="2:5" ht="16.5">
      <c r="B42" s="276"/>
      <c r="C42" s="277"/>
      <c r="D42" s="278"/>
      <c r="E42" s="279"/>
    </row>
    <row r="43" spans="2:5" ht="16.5">
      <c r="B43" s="276"/>
      <c r="C43" s="277"/>
      <c r="D43" s="278"/>
      <c r="E43" s="279"/>
    </row>
    <row r="44" spans="2:5" ht="16.5">
      <c r="B44" s="276"/>
      <c r="C44" s="277"/>
      <c r="D44" s="278"/>
      <c r="E44" s="279"/>
    </row>
    <row r="45" spans="2:6" ht="16.5">
      <c r="B45" s="283"/>
      <c r="C45" s="284"/>
      <c r="D45" s="284"/>
      <c r="E45" s="285"/>
      <c r="F45" s="286"/>
    </row>
    <row r="46" spans="2:5" ht="16.5">
      <c r="B46" s="287"/>
      <c r="C46" s="278"/>
      <c r="D46" s="278"/>
      <c r="E46" s="279"/>
    </row>
    <row r="47" spans="2:5" ht="16.5">
      <c r="B47" s="287"/>
      <c r="C47" s="278"/>
      <c r="D47" s="278"/>
      <c r="E47" s="279"/>
    </row>
  </sheetData>
  <sheetProtection/>
  <mergeCells count="29">
    <mergeCell ref="V7:V9"/>
    <mergeCell ref="W7:W9"/>
    <mergeCell ref="R7:R9"/>
    <mergeCell ref="S7:S9"/>
    <mergeCell ref="T7:T9"/>
    <mergeCell ref="U7:U9"/>
    <mergeCell ref="Q7:Q9"/>
    <mergeCell ref="A6:A8"/>
    <mergeCell ref="I6:I8"/>
    <mergeCell ref="K6:P6"/>
    <mergeCell ref="J6:J8"/>
    <mergeCell ref="K7:K8"/>
    <mergeCell ref="L7:L8"/>
    <mergeCell ref="M7:M8"/>
    <mergeCell ref="P7:P8"/>
    <mergeCell ref="N7:O7"/>
    <mergeCell ref="A1:P1"/>
    <mergeCell ref="A3:P3"/>
    <mergeCell ref="A4:P4"/>
    <mergeCell ref="H6:H8"/>
    <mergeCell ref="F6:G6"/>
    <mergeCell ref="F7:F8"/>
    <mergeCell ref="G7:G8"/>
    <mergeCell ref="B28:J32"/>
    <mergeCell ref="E7:E8"/>
    <mergeCell ref="B6:B8"/>
    <mergeCell ref="C6:C8"/>
    <mergeCell ref="D7:D8"/>
    <mergeCell ref="D6:E6"/>
  </mergeCells>
  <printOptions horizontalCentered="1"/>
  <pageMargins left="0.25" right="0.25" top="0.25" bottom="0.25" header="0.3" footer="0.3"/>
  <pageSetup horizontalDpi="600" verticalDpi="600" orientation="landscape" paperSize="9" scale="5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29"/>
  <sheetViews>
    <sheetView view="pageBreakPreview" zoomScale="70" zoomScaleNormal="85" zoomScaleSheetLayoutView="70" zoomScalePageLayoutView="0" workbookViewId="0" topLeftCell="AM1">
      <selection activeCell="BL16" sqref="BL16"/>
    </sheetView>
  </sheetViews>
  <sheetFormatPr defaultColWidth="9.140625" defaultRowHeight="15"/>
  <cols>
    <col min="1" max="1" width="4.140625" style="8" customWidth="1"/>
    <col min="2" max="2" width="18.57421875" style="21" customWidth="1"/>
    <col min="3" max="4" width="7.57421875" style="8" customWidth="1"/>
    <col min="5" max="5" width="9.57421875" style="8" customWidth="1"/>
    <col min="6" max="6" width="7.57421875" style="8" customWidth="1"/>
    <col min="7" max="7" width="9.00390625" style="8" customWidth="1"/>
    <col min="8" max="8" width="12.8515625" style="8" customWidth="1"/>
    <col min="9" max="9" width="7.57421875" style="8" customWidth="1"/>
    <col min="10" max="10" width="8.8515625" style="8" customWidth="1"/>
    <col min="11" max="17" width="7.57421875" style="8" customWidth="1"/>
    <col min="18" max="18" width="10.00390625" style="8" customWidth="1"/>
    <col min="19" max="19" width="8.421875" style="8" customWidth="1"/>
    <col min="20" max="20" width="7.57421875" style="8" customWidth="1"/>
    <col min="21" max="26" width="8.00390625" style="8" customWidth="1"/>
    <col min="27" max="27" width="9.00390625" style="8" customWidth="1"/>
    <col min="28" max="29" width="8.00390625" style="8" customWidth="1"/>
    <col min="30" max="30" width="9.57421875" style="8" customWidth="1"/>
    <col min="31" max="38" width="8.00390625" style="8" customWidth="1"/>
    <col min="39" max="40" width="7.00390625" style="8" customWidth="1"/>
    <col min="41" max="41" width="7.57421875" style="8" customWidth="1"/>
    <col min="42" max="42" width="6.57421875" style="8" customWidth="1"/>
    <col min="43" max="43" width="6.7109375" style="8" customWidth="1"/>
    <col min="44" max="44" width="7.57421875" style="8" customWidth="1"/>
    <col min="45" max="45" width="7.7109375" style="8" customWidth="1"/>
    <col min="46" max="46" width="6.28125" style="8" customWidth="1"/>
    <col min="47" max="47" width="7.57421875" style="8" customWidth="1"/>
    <col min="48" max="48" width="8.28125" style="8" customWidth="1"/>
    <col min="49" max="49" width="6.421875" style="8" customWidth="1"/>
    <col min="50" max="50" width="7.57421875" style="8" customWidth="1"/>
    <col min="51" max="51" width="6.00390625" style="8" customWidth="1"/>
    <col min="52" max="52" width="6.28125" style="8" customWidth="1"/>
    <col min="53" max="53" width="7.57421875" style="8" customWidth="1"/>
    <col min="54" max="54" width="6.28125" style="8" customWidth="1"/>
    <col min="55" max="55" width="6.57421875" style="8" customWidth="1"/>
    <col min="56" max="56" width="7.00390625" style="8" customWidth="1"/>
    <col min="57" max="57" width="6.421875" style="8" bestFit="1" customWidth="1"/>
    <col min="58" max="58" width="8.7109375" style="8" bestFit="1" customWidth="1"/>
    <col min="59" max="59" width="8.8515625" style="8" bestFit="1" customWidth="1"/>
    <col min="60" max="60" width="6.57421875" style="8" customWidth="1"/>
    <col min="61" max="61" width="8.28125" style="8" bestFit="1" customWidth="1"/>
    <col min="62" max="62" width="6.7109375" style="8" customWidth="1"/>
    <col min="63" max="16384" width="9.140625" style="8" customWidth="1"/>
  </cols>
  <sheetData>
    <row r="1" spans="1:62" s="4" customFormat="1" ht="16.5">
      <c r="A1" s="2"/>
      <c r="B1" s="3"/>
      <c r="Q1" s="393" t="s">
        <v>101</v>
      </c>
      <c r="R1" s="393"/>
      <c r="S1" s="393"/>
      <c r="T1" s="393"/>
      <c r="AJ1" s="393" t="s">
        <v>101</v>
      </c>
      <c r="AK1" s="393"/>
      <c r="AL1" s="393"/>
      <c r="AM1" s="5"/>
      <c r="AN1" s="5"/>
      <c r="BH1" s="393" t="s">
        <v>101</v>
      </c>
      <c r="BI1" s="393"/>
      <c r="BJ1" s="393"/>
    </row>
    <row r="2" spans="1:62" s="6" customFormat="1" ht="22.5" customHeight="1">
      <c r="A2" s="395" t="s">
        <v>146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 t="s">
        <v>146</v>
      </c>
      <c r="V2" s="395"/>
      <c r="W2" s="395"/>
      <c r="X2" s="395"/>
      <c r="Y2" s="395"/>
      <c r="Z2" s="395"/>
      <c r="AA2" s="395"/>
      <c r="AB2" s="395"/>
      <c r="AC2" s="395"/>
      <c r="AD2" s="395"/>
      <c r="AE2" s="395"/>
      <c r="AF2" s="395"/>
      <c r="AG2" s="395"/>
      <c r="AH2" s="395"/>
      <c r="AI2" s="395"/>
      <c r="AJ2" s="395"/>
      <c r="AK2" s="395"/>
      <c r="AL2" s="395"/>
      <c r="AM2" s="395" t="s">
        <v>146</v>
      </c>
      <c r="AN2" s="395"/>
      <c r="AO2" s="395"/>
      <c r="AP2" s="395"/>
      <c r="AQ2" s="395"/>
      <c r="AR2" s="395"/>
      <c r="AS2" s="395"/>
      <c r="AT2" s="395"/>
      <c r="AU2" s="395"/>
      <c r="AV2" s="395"/>
      <c r="AW2" s="395"/>
      <c r="AX2" s="395"/>
      <c r="AY2" s="395"/>
      <c r="AZ2" s="395"/>
      <c r="BA2" s="395"/>
      <c r="BB2" s="395"/>
      <c r="BC2" s="395"/>
      <c r="BD2" s="395"/>
      <c r="BE2" s="395"/>
      <c r="BF2" s="395"/>
      <c r="BG2" s="395"/>
      <c r="BH2" s="395"/>
      <c r="BI2" s="395"/>
      <c r="BJ2" s="395"/>
    </row>
    <row r="3" spans="1:40" ht="15" customHeight="1">
      <c r="A3" s="7"/>
      <c r="B3" s="7"/>
      <c r="U3" s="7"/>
      <c r="V3" s="7"/>
      <c r="AM3" s="7"/>
      <c r="AN3" s="7"/>
    </row>
    <row r="4" spans="1:62" s="9" customFormat="1" ht="19.5" customHeight="1">
      <c r="A4" s="396" t="s">
        <v>36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396"/>
      <c r="T4" s="396"/>
      <c r="U4" s="396" t="s">
        <v>36</v>
      </c>
      <c r="V4" s="396"/>
      <c r="W4" s="396"/>
      <c r="X4" s="396"/>
      <c r="Y4" s="396"/>
      <c r="Z4" s="396"/>
      <c r="AA4" s="396"/>
      <c r="AB4" s="396"/>
      <c r="AC4" s="396"/>
      <c r="AD4" s="396"/>
      <c r="AE4" s="396"/>
      <c r="AF4" s="396"/>
      <c r="AG4" s="396"/>
      <c r="AH4" s="396"/>
      <c r="AI4" s="396"/>
      <c r="AJ4" s="396"/>
      <c r="AK4" s="396"/>
      <c r="AL4" s="396"/>
      <c r="AM4" s="396" t="s">
        <v>36</v>
      </c>
      <c r="AN4" s="396"/>
      <c r="AO4" s="396"/>
      <c r="AP4" s="396"/>
      <c r="AQ4" s="396"/>
      <c r="AR4" s="396"/>
      <c r="AS4" s="396"/>
      <c r="AT4" s="396"/>
      <c r="AU4" s="396"/>
      <c r="AV4" s="396"/>
      <c r="AW4" s="396"/>
      <c r="AX4" s="396"/>
      <c r="AY4" s="396"/>
      <c r="AZ4" s="396"/>
      <c r="BA4" s="396"/>
      <c r="BB4" s="396"/>
      <c r="BC4" s="396"/>
      <c r="BD4" s="396"/>
      <c r="BE4" s="396"/>
      <c r="BF4" s="396"/>
      <c r="BG4" s="396"/>
      <c r="BH4" s="396"/>
      <c r="BI4" s="396"/>
      <c r="BJ4" s="396"/>
    </row>
    <row r="5" spans="1:40" ht="13.5" customHeight="1">
      <c r="A5" s="10"/>
      <c r="B5" s="10"/>
      <c r="U5" s="10"/>
      <c r="V5" s="10"/>
      <c r="AM5" s="10"/>
      <c r="AN5" s="10"/>
    </row>
    <row r="6" spans="1:62" s="11" customFormat="1" ht="22.5" customHeight="1">
      <c r="A6" s="397" t="s">
        <v>150</v>
      </c>
      <c r="B6" s="397"/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7"/>
      <c r="T6" s="397"/>
      <c r="U6" s="397" t="s">
        <v>150</v>
      </c>
      <c r="V6" s="397"/>
      <c r="W6" s="397"/>
      <c r="X6" s="397"/>
      <c r="Y6" s="397"/>
      <c r="Z6" s="397"/>
      <c r="AA6" s="397"/>
      <c r="AB6" s="397"/>
      <c r="AC6" s="397"/>
      <c r="AD6" s="397"/>
      <c r="AE6" s="397"/>
      <c r="AF6" s="397"/>
      <c r="AG6" s="397"/>
      <c r="AH6" s="397"/>
      <c r="AI6" s="397"/>
      <c r="AJ6" s="397"/>
      <c r="AK6" s="397"/>
      <c r="AL6" s="397"/>
      <c r="AM6" s="397" t="s">
        <v>150</v>
      </c>
      <c r="AN6" s="397"/>
      <c r="AO6" s="397"/>
      <c r="AP6" s="397"/>
      <c r="AQ6" s="397"/>
      <c r="AR6" s="397"/>
      <c r="AS6" s="397"/>
      <c r="AT6" s="397"/>
      <c r="AU6" s="397"/>
      <c r="AV6" s="397"/>
      <c r="AW6" s="397"/>
      <c r="AX6" s="397"/>
      <c r="AY6" s="397"/>
      <c r="AZ6" s="397"/>
      <c r="BA6" s="397"/>
      <c r="BB6" s="397"/>
      <c r="BC6" s="397"/>
      <c r="BD6" s="397"/>
      <c r="BE6" s="397"/>
      <c r="BF6" s="397"/>
      <c r="BG6" s="397"/>
      <c r="BH6" s="397"/>
      <c r="BI6" s="397"/>
      <c r="BJ6" s="397"/>
    </row>
    <row r="7" spans="1:2" ht="13.5" customHeight="1">
      <c r="A7" s="10"/>
      <c r="B7" s="10"/>
    </row>
    <row r="8" spans="1:2" ht="21" customHeight="1">
      <c r="A8" s="12" t="s">
        <v>37</v>
      </c>
      <c r="B8" s="10"/>
    </row>
    <row r="9" spans="2:62" ht="20.25">
      <c r="B9" s="8"/>
      <c r="C9" s="398">
        <v>1</v>
      </c>
      <c r="D9" s="398"/>
      <c r="E9" s="398"/>
      <c r="F9" s="398"/>
      <c r="G9" s="398"/>
      <c r="H9" s="398"/>
      <c r="I9" s="398">
        <v>2</v>
      </c>
      <c r="J9" s="398"/>
      <c r="K9" s="398"/>
      <c r="L9" s="398"/>
      <c r="M9" s="398"/>
      <c r="N9" s="398"/>
      <c r="O9" s="398">
        <v>3</v>
      </c>
      <c r="P9" s="398"/>
      <c r="Q9" s="398"/>
      <c r="R9" s="398"/>
      <c r="S9" s="398"/>
      <c r="T9" s="398"/>
      <c r="U9" s="398">
        <v>4</v>
      </c>
      <c r="V9" s="398"/>
      <c r="W9" s="398"/>
      <c r="X9" s="398"/>
      <c r="Y9" s="398"/>
      <c r="Z9" s="398"/>
      <c r="AA9" s="398">
        <v>5</v>
      </c>
      <c r="AB9" s="398"/>
      <c r="AC9" s="398"/>
      <c r="AD9" s="398"/>
      <c r="AE9" s="398"/>
      <c r="AF9" s="398"/>
      <c r="AG9" s="408">
        <v>6</v>
      </c>
      <c r="AH9" s="408"/>
      <c r="AI9" s="408"/>
      <c r="AJ9" s="408"/>
      <c r="AK9" s="408"/>
      <c r="AL9" s="408"/>
      <c r="AM9" s="408">
        <v>7</v>
      </c>
      <c r="AN9" s="408"/>
      <c r="AO9" s="408"/>
      <c r="AP9" s="408"/>
      <c r="AQ9" s="408"/>
      <c r="AR9" s="408"/>
      <c r="AS9" s="408">
        <v>8</v>
      </c>
      <c r="AT9" s="408"/>
      <c r="AU9" s="408"/>
      <c r="AV9" s="408"/>
      <c r="AW9" s="408"/>
      <c r="AX9" s="408"/>
      <c r="AY9" s="408">
        <v>9</v>
      </c>
      <c r="AZ9" s="408"/>
      <c r="BA9" s="408"/>
      <c r="BB9" s="408"/>
      <c r="BC9" s="408"/>
      <c r="BD9" s="408"/>
      <c r="BE9" s="409">
        <v>10</v>
      </c>
      <c r="BF9" s="409"/>
      <c r="BG9" s="409"/>
      <c r="BH9" s="409"/>
      <c r="BI9" s="409"/>
      <c r="BJ9" s="409"/>
    </row>
    <row r="10" spans="1:62" s="13" customFormat="1" ht="22.5" customHeight="1">
      <c r="A10" s="399" t="s">
        <v>0</v>
      </c>
      <c r="B10" s="402" t="s">
        <v>102</v>
      </c>
      <c r="C10" s="394" t="s">
        <v>52</v>
      </c>
      <c r="D10" s="394"/>
      <c r="E10" s="394"/>
      <c r="F10" s="394"/>
      <c r="G10" s="394"/>
      <c r="H10" s="394"/>
      <c r="I10" s="405" t="s">
        <v>53</v>
      </c>
      <c r="J10" s="406"/>
      <c r="K10" s="406"/>
      <c r="L10" s="406"/>
      <c r="M10" s="406"/>
      <c r="N10" s="407"/>
      <c r="O10" s="405" t="s">
        <v>54</v>
      </c>
      <c r="P10" s="406"/>
      <c r="Q10" s="406"/>
      <c r="R10" s="406"/>
      <c r="S10" s="406"/>
      <c r="T10" s="407"/>
      <c r="U10" s="405" t="s">
        <v>103</v>
      </c>
      <c r="V10" s="406"/>
      <c r="W10" s="406"/>
      <c r="X10" s="406"/>
      <c r="Y10" s="406"/>
      <c r="Z10" s="406"/>
      <c r="AA10" s="405" t="s">
        <v>55</v>
      </c>
      <c r="AB10" s="406"/>
      <c r="AC10" s="406"/>
      <c r="AD10" s="406"/>
      <c r="AE10" s="406"/>
      <c r="AF10" s="406"/>
      <c r="AG10" s="394" t="s">
        <v>56</v>
      </c>
      <c r="AH10" s="394"/>
      <c r="AI10" s="394"/>
      <c r="AJ10" s="394"/>
      <c r="AK10" s="394"/>
      <c r="AL10" s="394"/>
      <c r="AM10" s="394" t="s">
        <v>57</v>
      </c>
      <c r="AN10" s="394"/>
      <c r="AO10" s="394"/>
      <c r="AP10" s="394"/>
      <c r="AQ10" s="394"/>
      <c r="AR10" s="394"/>
      <c r="AS10" s="394" t="s">
        <v>58</v>
      </c>
      <c r="AT10" s="394"/>
      <c r="AU10" s="394"/>
      <c r="AV10" s="394"/>
      <c r="AW10" s="394"/>
      <c r="AX10" s="394"/>
      <c r="AY10" s="394" t="s">
        <v>59</v>
      </c>
      <c r="AZ10" s="394"/>
      <c r="BA10" s="394"/>
      <c r="BB10" s="394"/>
      <c r="BC10" s="394"/>
      <c r="BD10" s="394"/>
      <c r="BE10" s="394" t="s">
        <v>107</v>
      </c>
      <c r="BF10" s="394"/>
      <c r="BG10" s="394"/>
      <c r="BH10" s="394"/>
      <c r="BI10" s="394"/>
      <c r="BJ10" s="394"/>
    </row>
    <row r="11" spans="1:62" s="13" customFormat="1" ht="28.5" customHeight="1">
      <c r="A11" s="400"/>
      <c r="B11" s="403"/>
      <c r="C11" s="394" t="s">
        <v>60</v>
      </c>
      <c r="D11" s="394"/>
      <c r="E11" s="394"/>
      <c r="F11" s="394" t="s">
        <v>61</v>
      </c>
      <c r="G11" s="394"/>
      <c r="H11" s="394"/>
      <c r="I11" s="394" t="s">
        <v>60</v>
      </c>
      <c r="J11" s="394"/>
      <c r="K11" s="394"/>
      <c r="L11" s="394" t="s">
        <v>61</v>
      </c>
      <c r="M11" s="394"/>
      <c r="N11" s="394"/>
      <c r="O11" s="394" t="s">
        <v>60</v>
      </c>
      <c r="P11" s="394"/>
      <c r="Q11" s="394"/>
      <c r="R11" s="394" t="s">
        <v>61</v>
      </c>
      <c r="S11" s="394"/>
      <c r="T11" s="394"/>
      <c r="U11" s="394" t="s">
        <v>60</v>
      </c>
      <c r="V11" s="394"/>
      <c r="W11" s="394"/>
      <c r="X11" s="394" t="s">
        <v>61</v>
      </c>
      <c r="Y11" s="394"/>
      <c r="Z11" s="394"/>
      <c r="AA11" s="394" t="s">
        <v>60</v>
      </c>
      <c r="AB11" s="394"/>
      <c r="AC11" s="394"/>
      <c r="AD11" s="394" t="s">
        <v>61</v>
      </c>
      <c r="AE11" s="394"/>
      <c r="AF11" s="394"/>
      <c r="AG11" s="394" t="s">
        <v>60</v>
      </c>
      <c r="AH11" s="394"/>
      <c r="AI11" s="394"/>
      <c r="AJ11" s="394" t="s">
        <v>61</v>
      </c>
      <c r="AK11" s="394"/>
      <c r="AL11" s="394"/>
      <c r="AM11" s="394" t="s">
        <v>60</v>
      </c>
      <c r="AN11" s="394"/>
      <c r="AO11" s="394"/>
      <c r="AP11" s="394" t="s">
        <v>61</v>
      </c>
      <c r="AQ11" s="394"/>
      <c r="AR11" s="394"/>
      <c r="AS11" s="394" t="s">
        <v>60</v>
      </c>
      <c r="AT11" s="394"/>
      <c r="AU11" s="394"/>
      <c r="AV11" s="394" t="s">
        <v>61</v>
      </c>
      <c r="AW11" s="394"/>
      <c r="AX11" s="394"/>
      <c r="AY11" s="394" t="s">
        <v>60</v>
      </c>
      <c r="AZ11" s="394"/>
      <c r="BA11" s="394"/>
      <c r="BB11" s="394" t="s">
        <v>61</v>
      </c>
      <c r="BC11" s="394"/>
      <c r="BD11" s="394"/>
      <c r="BE11" s="394" t="s">
        <v>60</v>
      </c>
      <c r="BF11" s="394"/>
      <c r="BG11" s="394"/>
      <c r="BH11" s="394" t="s">
        <v>61</v>
      </c>
      <c r="BI11" s="394"/>
      <c r="BJ11" s="394"/>
    </row>
    <row r="12" spans="1:62" s="14" customFormat="1" ht="28.5" customHeight="1">
      <c r="A12" s="401"/>
      <c r="B12" s="404"/>
      <c r="C12" s="390" t="s">
        <v>62</v>
      </c>
      <c r="D12" s="390"/>
      <c r="E12" s="388" t="s">
        <v>63</v>
      </c>
      <c r="F12" s="390" t="s">
        <v>62</v>
      </c>
      <c r="G12" s="390"/>
      <c r="H12" s="388" t="s">
        <v>63</v>
      </c>
      <c r="I12" s="390" t="s">
        <v>62</v>
      </c>
      <c r="J12" s="390"/>
      <c r="K12" s="388" t="s">
        <v>63</v>
      </c>
      <c r="L12" s="390" t="s">
        <v>62</v>
      </c>
      <c r="M12" s="390"/>
      <c r="N12" s="388" t="s">
        <v>63</v>
      </c>
      <c r="O12" s="390" t="s">
        <v>62</v>
      </c>
      <c r="P12" s="390"/>
      <c r="Q12" s="388" t="s">
        <v>63</v>
      </c>
      <c r="R12" s="390" t="s">
        <v>62</v>
      </c>
      <c r="S12" s="390"/>
      <c r="T12" s="388" t="s">
        <v>63</v>
      </c>
      <c r="U12" s="390" t="s">
        <v>62</v>
      </c>
      <c r="V12" s="390"/>
      <c r="W12" s="388" t="s">
        <v>63</v>
      </c>
      <c r="X12" s="390" t="s">
        <v>62</v>
      </c>
      <c r="Y12" s="390"/>
      <c r="Z12" s="388" t="s">
        <v>63</v>
      </c>
      <c r="AA12" s="390" t="s">
        <v>62</v>
      </c>
      <c r="AB12" s="390"/>
      <c r="AC12" s="388" t="s">
        <v>63</v>
      </c>
      <c r="AD12" s="390" t="s">
        <v>62</v>
      </c>
      <c r="AE12" s="390"/>
      <c r="AF12" s="388" t="s">
        <v>63</v>
      </c>
      <c r="AG12" s="390" t="s">
        <v>62</v>
      </c>
      <c r="AH12" s="390"/>
      <c r="AI12" s="388" t="s">
        <v>63</v>
      </c>
      <c r="AJ12" s="390" t="s">
        <v>62</v>
      </c>
      <c r="AK12" s="390"/>
      <c r="AL12" s="388" t="s">
        <v>63</v>
      </c>
      <c r="AM12" s="390" t="s">
        <v>62</v>
      </c>
      <c r="AN12" s="390"/>
      <c r="AO12" s="388" t="s">
        <v>63</v>
      </c>
      <c r="AP12" s="390" t="s">
        <v>62</v>
      </c>
      <c r="AQ12" s="390"/>
      <c r="AR12" s="388" t="s">
        <v>63</v>
      </c>
      <c r="AS12" s="390" t="s">
        <v>62</v>
      </c>
      <c r="AT12" s="390"/>
      <c r="AU12" s="388" t="s">
        <v>63</v>
      </c>
      <c r="AV12" s="390" t="s">
        <v>62</v>
      </c>
      <c r="AW12" s="390"/>
      <c r="AX12" s="388" t="s">
        <v>63</v>
      </c>
      <c r="AY12" s="390" t="s">
        <v>62</v>
      </c>
      <c r="AZ12" s="390"/>
      <c r="BA12" s="388" t="s">
        <v>63</v>
      </c>
      <c r="BB12" s="390" t="s">
        <v>62</v>
      </c>
      <c r="BC12" s="390"/>
      <c r="BD12" s="388" t="s">
        <v>63</v>
      </c>
      <c r="BE12" s="390" t="s">
        <v>62</v>
      </c>
      <c r="BF12" s="390"/>
      <c r="BG12" s="388" t="s">
        <v>63</v>
      </c>
      <c r="BH12" s="390" t="s">
        <v>62</v>
      </c>
      <c r="BI12" s="390"/>
      <c r="BJ12" s="388" t="s">
        <v>63</v>
      </c>
    </row>
    <row r="13" spans="1:62" s="18" customFormat="1" ht="13.5" customHeight="1">
      <c r="A13" s="15"/>
      <c r="B13" s="16"/>
      <c r="C13" s="17" t="s">
        <v>64</v>
      </c>
      <c r="D13" s="17" t="s">
        <v>65</v>
      </c>
      <c r="E13" s="389"/>
      <c r="F13" s="17" t="s">
        <v>64</v>
      </c>
      <c r="G13" s="17" t="s">
        <v>65</v>
      </c>
      <c r="H13" s="389"/>
      <c r="I13" s="17" t="s">
        <v>64</v>
      </c>
      <c r="J13" s="17" t="s">
        <v>66</v>
      </c>
      <c r="K13" s="389"/>
      <c r="L13" s="17" t="s">
        <v>64</v>
      </c>
      <c r="M13" s="17" t="s">
        <v>66</v>
      </c>
      <c r="N13" s="389"/>
      <c r="O13" s="17" t="s">
        <v>64</v>
      </c>
      <c r="P13" s="17" t="s">
        <v>67</v>
      </c>
      <c r="Q13" s="389"/>
      <c r="R13" s="17" t="s">
        <v>64</v>
      </c>
      <c r="S13" s="17" t="s">
        <v>67</v>
      </c>
      <c r="T13" s="389"/>
      <c r="U13" s="17" t="s">
        <v>64</v>
      </c>
      <c r="V13" s="17" t="s">
        <v>104</v>
      </c>
      <c r="W13" s="389"/>
      <c r="X13" s="17" t="s">
        <v>64</v>
      </c>
      <c r="Y13" s="17" t="s">
        <v>104</v>
      </c>
      <c r="Z13" s="389"/>
      <c r="AA13" s="17" t="s">
        <v>64</v>
      </c>
      <c r="AB13" s="17" t="s">
        <v>65</v>
      </c>
      <c r="AC13" s="389"/>
      <c r="AD13" s="17" t="s">
        <v>64</v>
      </c>
      <c r="AE13" s="17" t="s">
        <v>65</v>
      </c>
      <c r="AF13" s="389"/>
      <c r="AG13" s="17" t="s">
        <v>64</v>
      </c>
      <c r="AH13" s="17" t="s">
        <v>66</v>
      </c>
      <c r="AI13" s="389"/>
      <c r="AJ13" s="17" t="s">
        <v>64</v>
      </c>
      <c r="AK13" s="17" t="s">
        <v>66</v>
      </c>
      <c r="AL13" s="389"/>
      <c r="AM13" s="17" t="s">
        <v>64</v>
      </c>
      <c r="AN13" s="17" t="s">
        <v>67</v>
      </c>
      <c r="AO13" s="389"/>
      <c r="AP13" s="17" t="s">
        <v>64</v>
      </c>
      <c r="AQ13" s="17" t="s">
        <v>67</v>
      </c>
      <c r="AR13" s="389"/>
      <c r="AS13" s="17" t="s">
        <v>64</v>
      </c>
      <c r="AT13" s="17" t="s">
        <v>67</v>
      </c>
      <c r="AU13" s="389"/>
      <c r="AV13" s="17" t="s">
        <v>64</v>
      </c>
      <c r="AW13" s="17" t="s">
        <v>67</v>
      </c>
      <c r="AX13" s="389"/>
      <c r="AY13" s="391" t="s">
        <v>64</v>
      </c>
      <c r="AZ13" s="392"/>
      <c r="BA13" s="389"/>
      <c r="BB13" s="391" t="s">
        <v>64</v>
      </c>
      <c r="BC13" s="392"/>
      <c r="BD13" s="389"/>
      <c r="BE13" s="391" t="s">
        <v>64</v>
      </c>
      <c r="BF13" s="392"/>
      <c r="BG13" s="389"/>
      <c r="BH13" s="391" t="s">
        <v>64</v>
      </c>
      <c r="BI13" s="392"/>
      <c r="BJ13" s="389"/>
    </row>
    <row r="14" spans="1:65" s="19" customFormat="1" ht="90" customHeight="1">
      <c r="A14" s="300"/>
      <c r="B14" s="301" t="s">
        <v>105</v>
      </c>
      <c r="C14" s="302">
        <v>377</v>
      </c>
      <c r="D14" s="302">
        <v>218635.708097</v>
      </c>
      <c r="E14" s="302">
        <v>360.97542000000004</v>
      </c>
      <c r="F14" s="302">
        <v>734</v>
      </c>
      <c r="G14" s="302">
        <v>234538.99421221</v>
      </c>
      <c r="H14" s="302">
        <v>250.08033000000003</v>
      </c>
      <c r="I14" s="302">
        <v>37</v>
      </c>
      <c r="J14" s="302">
        <v>65.045</v>
      </c>
      <c r="K14" s="302">
        <v>16.36535</v>
      </c>
      <c r="L14" s="302">
        <v>175</v>
      </c>
      <c r="M14" s="302">
        <v>54.6926</v>
      </c>
      <c r="N14" s="302">
        <v>36.108540000000005</v>
      </c>
      <c r="O14" s="302">
        <v>126</v>
      </c>
      <c r="P14" s="302">
        <v>58.82887828548387</v>
      </c>
      <c r="Q14" s="302">
        <v>115.78963</v>
      </c>
      <c r="R14" s="302">
        <v>190</v>
      </c>
      <c r="S14" s="302">
        <v>48.140084992</v>
      </c>
      <c r="T14" s="302">
        <v>95.33812</v>
      </c>
      <c r="U14" s="302">
        <v>40</v>
      </c>
      <c r="V14" s="302">
        <v>15.5</v>
      </c>
      <c r="W14" s="302">
        <v>30.748890000000003</v>
      </c>
      <c r="X14" s="302">
        <v>41</v>
      </c>
      <c r="Y14" s="302">
        <v>60.1</v>
      </c>
      <c r="Z14" s="302">
        <v>2.10595</v>
      </c>
      <c r="AA14" s="302">
        <v>36</v>
      </c>
      <c r="AB14" s="302">
        <v>1323.0247121212121</v>
      </c>
      <c r="AC14" s="302">
        <v>32.22224</v>
      </c>
      <c r="AD14" s="302">
        <v>261</v>
      </c>
      <c r="AE14" s="302">
        <v>138735.55960529583</v>
      </c>
      <c r="AF14" s="302">
        <v>61.16542</v>
      </c>
      <c r="AG14" s="302">
        <v>443</v>
      </c>
      <c r="AH14" s="302">
        <v>2803.5709683520636</v>
      </c>
      <c r="AI14" s="302">
        <v>432.87472</v>
      </c>
      <c r="AJ14" s="302">
        <v>628</v>
      </c>
      <c r="AK14" s="302">
        <v>2803.4014378296874</v>
      </c>
      <c r="AL14" s="302">
        <v>144.89439000000004</v>
      </c>
      <c r="AM14" s="302">
        <v>104</v>
      </c>
      <c r="AN14" s="302">
        <v>36.12793992034444</v>
      </c>
      <c r="AO14" s="302">
        <v>204.89919999999998</v>
      </c>
      <c r="AP14" s="302">
        <v>388</v>
      </c>
      <c r="AQ14" s="302">
        <v>213.12467990833568</v>
      </c>
      <c r="AR14" s="302">
        <v>276.62283600000006</v>
      </c>
      <c r="AS14" s="302">
        <v>487</v>
      </c>
      <c r="AT14" s="302">
        <v>176.76302236700002</v>
      </c>
      <c r="AU14" s="302">
        <v>590.99573</v>
      </c>
      <c r="AV14" s="302">
        <v>916</v>
      </c>
      <c r="AW14" s="302">
        <v>326.1091976117188</v>
      </c>
      <c r="AX14" s="302">
        <v>517.38303</v>
      </c>
      <c r="AY14" s="302">
        <v>0</v>
      </c>
      <c r="AZ14" s="302">
        <v>0</v>
      </c>
      <c r="BA14" s="302">
        <v>0</v>
      </c>
      <c r="BB14" s="302">
        <v>48</v>
      </c>
      <c r="BC14" s="302">
        <v>5.25</v>
      </c>
      <c r="BD14" s="302">
        <v>32.47969</v>
      </c>
      <c r="BE14" s="387">
        <v>1650</v>
      </c>
      <c r="BF14" s="387"/>
      <c r="BG14" s="303">
        <v>1784.8711799999996</v>
      </c>
      <c r="BH14" s="387">
        <v>3381</v>
      </c>
      <c r="BI14" s="387"/>
      <c r="BJ14" s="304">
        <v>1416.1783060000002</v>
      </c>
      <c r="BK14" s="77"/>
      <c r="BL14" s="305"/>
      <c r="BM14" s="305"/>
    </row>
    <row r="15" spans="1:65" s="19" customFormat="1" ht="15">
      <c r="A15" s="79"/>
      <c r="B15" s="80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2"/>
      <c r="BF15" s="82"/>
      <c r="BG15" s="20"/>
      <c r="BH15" s="84"/>
      <c r="BI15" s="82"/>
      <c r="BJ15" s="20"/>
      <c r="BK15" s="77"/>
      <c r="BL15" s="102"/>
      <c r="BM15" s="78"/>
    </row>
    <row r="16" spans="1:65" s="19" customFormat="1" ht="25.5" customHeight="1">
      <c r="A16" s="79"/>
      <c r="B16" s="80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</row>
    <row r="17" spans="18:65" ht="16.5">
      <c r="R17" s="48" t="s">
        <v>123</v>
      </c>
      <c r="AJ17" s="48" t="s">
        <v>123</v>
      </c>
      <c r="AN17" s="22"/>
      <c r="AO17" s="76"/>
      <c r="AP17" s="22"/>
      <c r="AQ17" s="22"/>
      <c r="AR17" s="76"/>
      <c r="AS17" s="22"/>
      <c r="AT17" s="22"/>
      <c r="BF17" s="22"/>
      <c r="BH17" s="48" t="s">
        <v>123</v>
      </c>
      <c r="BM17" s="22"/>
    </row>
    <row r="18" spans="18:60" ht="16.5">
      <c r="R18" s="49" t="s">
        <v>124</v>
      </c>
      <c r="AJ18" s="49" t="s">
        <v>124</v>
      </c>
      <c r="AN18" s="22"/>
      <c r="AO18" s="76"/>
      <c r="AP18" s="22"/>
      <c r="AQ18" s="22"/>
      <c r="AR18" s="76"/>
      <c r="AS18" s="22"/>
      <c r="AT18" s="22"/>
      <c r="BF18" s="23"/>
      <c r="BH18" s="49" t="s">
        <v>124</v>
      </c>
    </row>
    <row r="19" spans="18:60" ht="16.5">
      <c r="R19" s="49" t="s">
        <v>106</v>
      </c>
      <c r="AJ19" s="49" t="s">
        <v>106</v>
      </c>
      <c r="AN19" s="22"/>
      <c r="AO19" s="76"/>
      <c r="AP19" s="22"/>
      <c r="AQ19" s="22"/>
      <c r="AR19" s="76"/>
      <c r="AS19" s="22"/>
      <c r="AT19" s="22"/>
      <c r="BH19" s="49" t="s">
        <v>106</v>
      </c>
    </row>
    <row r="20" spans="18:60" ht="16.5">
      <c r="R20" s="50" t="s">
        <v>125</v>
      </c>
      <c r="AJ20" s="50" t="s">
        <v>125</v>
      </c>
      <c r="AN20" s="22"/>
      <c r="AO20" s="76"/>
      <c r="AP20" s="22"/>
      <c r="AQ20" s="22"/>
      <c r="AR20" s="76"/>
      <c r="AS20" s="22"/>
      <c r="AT20" s="22"/>
      <c r="BH20" s="50" t="s">
        <v>125</v>
      </c>
    </row>
    <row r="21" spans="18:60" ht="16.5">
      <c r="R21" s="49" t="s">
        <v>108</v>
      </c>
      <c r="AJ21" s="49" t="s">
        <v>108</v>
      </c>
      <c r="AN21" s="22"/>
      <c r="AO21" s="76"/>
      <c r="AP21" s="22"/>
      <c r="AQ21" s="22"/>
      <c r="AR21" s="76"/>
      <c r="AS21" s="22"/>
      <c r="AT21" s="22"/>
      <c r="BH21" s="49" t="s">
        <v>108</v>
      </c>
    </row>
    <row r="22" spans="40:46" ht="15">
      <c r="AN22" s="22"/>
      <c r="AO22" s="76"/>
      <c r="AP22" s="22"/>
      <c r="AQ22" s="22"/>
      <c r="AR22" s="76"/>
      <c r="AS22" s="22"/>
      <c r="AT22" s="22"/>
    </row>
    <row r="23" spans="40:46" ht="15">
      <c r="AN23" s="22"/>
      <c r="AO23" s="76"/>
      <c r="AP23" s="22"/>
      <c r="AQ23" s="22"/>
      <c r="AR23" s="76"/>
      <c r="AS23" s="22"/>
      <c r="AT23" s="22"/>
    </row>
    <row r="24" spans="40:46" ht="15">
      <c r="AN24" s="22"/>
      <c r="AO24" s="76"/>
      <c r="AP24" s="22"/>
      <c r="AQ24" s="22"/>
      <c r="AR24" s="76"/>
      <c r="AS24" s="22"/>
      <c r="AT24" s="22"/>
    </row>
    <row r="25" spans="40:46" ht="15">
      <c r="AN25" s="22"/>
      <c r="AO25" s="76"/>
      <c r="AP25" s="22"/>
      <c r="AQ25" s="22"/>
      <c r="AR25" s="76"/>
      <c r="AS25" s="22"/>
      <c r="AT25" s="22"/>
    </row>
    <row r="26" spans="40:46" ht="15">
      <c r="AN26" s="22"/>
      <c r="AO26" s="76"/>
      <c r="AP26" s="22"/>
      <c r="AQ26" s="22"/>
      <c r="AR26" s="76"/>
      <c r="AS26" s="22"/>
      <c r="AT26" s="22"/>
    </row>
    <row r="27" spans="40:46" ht="15">
      <c r="AN27" s="22"/>
      <c r="AO27" s="76"/>
      <c r="AP27" s="22"/>
      <c r="AQ27" s="22"/>
      <c r="AR27" s="76"/>
      <c r="AS27" s="22"/>
      <c r="AT27" s="22"/>
    </row>
    <row r="28" spans="40:46" ht="15">
      <c r="AN28" s="22"/>
      <c r="AO28" s="76"/>
      <c r="AP28" s="22"/>
      <c r="AQ28" s="22"/>
      <c r="AR28" s="76"/>
      <c r="AS28" s="22"/>
      <c r="AT28" s="22"/>
    </row>
    <row r="29" spans="40:45" ht="15">
      <c r="AN29" s="22"/>
      <c r="AO29" s="22"/>
      <c r="AP29" s="22"/>
      <c r="AQ29" s="22"/>
      <c r="AR29" s="22"/>
      <c r="AS29" s="22"/>
    </row>
  </sheetData>
  <sheetProtection/>
  <mergeCells count="100">
    <mergeCell ref="BA12:BA13"/>
    <mergeCell ref="U9:Z9"/>
    <mergeCell ref="T12:T13"/>
    <mergeCell ref="AP12:AQ12"/>
    <mergeCell ref="AG9:AL9"/>
    <mergeCell ref="AI12:AI13"/>
    <mergeCell ref="AO12:AO13"/>
    <mergeCell ref="AP11:AR11"/>
    <mergeCell ref="BE10:BJ10"/>
    <mergeCell ref="BH11:BJ11"/>
    <mergeCell ref="BJ12:BJ13"/>
    <mergeCell ref="BE13:BF13"/>
    <mergeCell ref="BE12:BF12"/>
    <mergeCell ref="BH13:BI13"/>
    <mergeCell ref="BG12:BG13"/>
    <mergeCell ref="BH12:BI12"/>
    <mergeCell ref="BE11:BG11"/>
    <mergeCell ref="Q12:Q13"/>
    <mergeCell ref="U12:V12"/>
    <mergeCell ref="AJ11:AL11"/>
    <mergeCell ref="AL12:AL13"/>
    <mergeCell ref="AA12:AB12"/>
    <mergeCell ref="AG11:AI11"/>
    <mergeCell ref="AM2:BJ2"/>
    <mergeCell ref="AM4:BJ4"/>
    <mergeCell ref="AM6:BJ6"/>
    <mergeCell ref="AM9:AR9"/>
    <mergeCell ref="BE9:BJ9"/>
    <mergeCell ref="AY9:BD9"/>
    <mergeCell ref="AS9:AX9"/>
    <mergeCell ref="A4:T4"/>
    <mergeCell ref="A6:T6"/>
    <mergeCell ref="AY10:BD10"/>
    <mergeCell ref="AG10:AL10"/>
    <mergeCell ref="I9:N9"/>
    <mergeCell ref="C9:H9"/>
    <mergeCell ref="AA9:AF9"/>
    <mergeCell ref="U10:Z10"/>
    <mergeCell ref="AA10:AF10"/>
    <mergeCell ref="O10:T10"/>
    <mergeCell ref="C12:D12"/>
    <mergeCell ref="BB11:BD11"/>
    <mergeCell ref="AS10:AX10"/>
    <mergeCell ref="AV11:AX11"/>
    <mergeCell ref="AY11:BA11"/>
    <mergeCell ref="AS11:AU11"/>
    <mergeCell ref="BD12:BD13"/>
    <mergeCell ref="I11:K11"/>
    <mergeCell ref="L11:N11"/>
    <mergeCell ref="L12:M12"/>
    <mergeCell ref="K12:K13"/>
    <mergeCell ref="AR12:AR13"/>
    <mergeCell ref="I12:J12"/>
    <mergeCell ref="E12:E13"/>
    <mergeCell ref="F12:G12"/>
    <mergeCell ref="AM12:AN12"/>
    <mergeCell ref="O12:P12"/>
    <mergeCell ref="Z12:Z13"/>
    <mergeCell ref="AC12:AC13"/>
    <mergeCell ref="R12:S12"/>
    <mergeCell ref="H12:H13"/>
    <mergeCell ref="Q1:T1"/>
    <mergeCell ref="A2:T2"/>
    <mergeCell ref="O9:T9"/>
    <mergeCell ref="C11:E11"/>
    <mergeCell ref="A10:A12"/>
    <mergeCell ref="B10:B12"/>
    <mergeCell ref="I10:N10"/>
    <mergeCell ref="C10:H10"/>
    <mergeCell ref="F11:H11"/>
    <mergeCell ref="N12:N13"/>
    <mergeCell ref="AJ1:AL1"/>
    <mergeCell ref="O11:Q11"/>
    <mergeCell ref="AF12:AF13"/>
    <mergeCell ref="X12:Y12"/>
    <mergeCell ref="W12:W13"/>
    <mergeCell ref="AG12:AH12"/>
    <mergeCell ref="AD12:AE12"/>
    <mergeCell ref="AJ12:AK12"/>
    <mergeCell ref="X11:Z11"/>
    <mergeCell ref="BH1:BJ1"/>
    <mergeCell ref="AM11:AO11"/>
    <mergeCell ref="AM10:AR10"/>
    <mergeCell ref="R11:T11"/>
    <mergeCell ref="U2:AL2"/>
    <mergeCell ref="U4:AL4"/>
    <mergeCell ref="U6:AL6"/>
    <mergeCell ref="U11:W11"/>
    <mergeCell ref="AA11:AC11"/>
    <mergeCell ref="AD11:AF11"/>
    <mergeCell ref="BH14:BI14"/>
    <mergeCell ref="AU12:AU13"/>
    <mergeCell ref="AS12:AT12"/>
    <mergeCell ref="BB13:BC13"/>
    <mergeCell ref="BB12:BC12"/>
    <mergeCell ref="AX12:AX13"/>
    <mergeCell ref="AY12:AZ12"/>
    <mergeCell ref="BE14:BF14"/>
    <mergeCell ref="AV12:AW12"/>
    <mergeCell ref="AY13:AZ13"/>
  </mergeCells>
  <conditionalFormatting sqref="AJ18 R18 BH18">
    <cfRule type="cellIs" priority="5" dxfId="6" operator="lessThan" stopIfTrue="1">
      <formula>0</formula>
    </cfRule>
  </conditionalFormatting>
  <conditionalFormatting sqref="D16:BM16 C14:BD16">
    <cfRule type="cellIs" priority="3" dxfId="7" operator="lessThan" stopIfTrue="1">
      <formula>0</formula>
    </cfRule>
  </conditionalFormatting>
  <conditionalFormatting sqref="BH15:BH16">
    <cfRule type="cellIs" priority="2" dxfId="7" operator="lessThan" stopIfTrue="1">
      <formula>0</formula>
    </cfRule>
  </conditionalFormatting>
  <conditionalFormatting sqref="BL15:BL16">
    <cfRule type="cellIs" priority="1" dxfId="7" operator="lessThan" stopIfTrue="1">
      <formula>0</formula>
    </cfRule>
  </conditionalFormatting>
  <printOptions horizontalCentered="1"/>
  <pageMargins left="0.5" right="0.28" top="0.75" bottom="0.75" header="0.5" footer="0.5"/>
  <pageSetup horizontalDpi="600" verticalDpi="600" orientation="landscape" paperSize="9" scale="69" r:id="rId1"/>
  <colBreaks count="2" manualBreakCount="2">
    <brk id="20" max="65535" man="1"/>
    <brk id="3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31"/>
  <sheetViews>
    <sheetView view="pageBreakPreview" zoomScale="70" zoomScaleNormal="85" zoomScaleSheetLayoutView="70" zoomScalePageLayoutView="0" workbookViewId="0" topLeftCell="A1">
      <pane xSplit="2" ySplit="10" topLeftCell="C17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E28" sqref="E28"/>
    </sheetView>
  </sheetViews>
  <sheetFormatPr defaultColWidth="9.140625" defaultRowHeight="15"/>
  <cols>
    <col min="1" max="1" width="5.57421875" style="308" customWidth="1"/>
    <col min="2" max="2" width="24.28125" style="308" customWidth="1"/>
    <col min="3" max="3" width="13.57421875" style="308" customWidth="1"/>
    <col min="4" max="4" width="12.8515625" style="308" customWidth="1"/>
    <col min="5" max="5" width="12.57421875" style="154" customWidth="1"/>
    <col min="6" max="6" width="13.7109375" style="154" customWidth="1"/>
    <col min="7" max="7" width="9.7109375" style="308" customWidth="1"/>
    <col min="8" max="8" width="13.57421875" style="308" customWidth="1"/>
    <col min="9" max="9" width="9.7109375" style="308" customWidth="1"/>
    <col min="10" max="10" width="12.421875" style="308" customWidth="1"/>
    <col min="11" max="11" width="9.7109375" style="308" customWidth="1"/>
    <col min="12" max="12" width="11.00390625" style="308" customWidth="1"/>
    <col min="13" max="13" width="9.140625" style="308" customWidth="1"/>
    <col min="14" max="14" width="10.00390625" style="308" bestFit="1" customWidth="1"/>
    <col min="15" max="16384" width="9.140625" style="308" customWidth="1"/>
  </cols>
  <sheetData>
    <row r="1" spans="11:12" ht="15.75">
      <c r="K1" s="411" t="s">
        <v>71</v>
      </c>
      <c r="L1" s="411"/>
    </row>
    <row r="2" spans="1:12" ht="20.25">
      <c r="A2" s="412" t="s">
        <v>126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</row>
    <row r="3" spans="1:12" ht="10.5" customHeight="1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</row>
    <row r="4" spans="1:12" ht="18.75">
      <c r="A4" s="384" t="s">
        <v>36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</row>
    <row r="5" ht="11.25" customHeight="1"/>
    <row r="6" spans="1:12" ht="18.75">
      <c r="A6" s="413" t="s">
        <v>151</v>
      </c>
      <c r="B6" s="413"/>
      <c r="C6" s="413"/>
      <c r="D6" s="413"/>
      <c r="E6" s="413"/>
      <c r="F6" s="413"/>
      <c r="G6" s="413"/>
      <c r="H6" s="413"/>
      <c r="I6" s="413"/>
      <c r="J6" s="413"/>
      <c r="K6" s="413"/>
      <c r="L6" s="413"/>
    </row>
    <row r="8" spans="1:12" ht="111" customHeight="1">
      <c r="A8" s="410" t="s">
        <v>0</v>
      </c>
      <c r="B8" s="410" t="s">
        <v>38</v>
      </c>
      <c r="C8" s="410" t="s">
        <v>68</v>
      </c>
      <c r="D8" s="410"/>
      <c r="E8" s="410" t="s">
        <v>72</v>
      </c>
      <c r="F8" s="410"/>
      <c r="G8" s="410" t="s">
        <v>73</v>
      </c>
      <c r="H8" s="410"/>
      <c r="I8" s="410" t="s">
        <v>74</v>
      </c>
      <c r="J8" s="410"/>
      <c r="K8" s="410" t="s">
        <v>75</v>
      </c>
      <c r="L8" s="410"/>
    </row>
    <row r="9" spans="1:12" ht="20.25" customHeight="1">
      <c r="A9" s="410"/>
      <c r="B9" s="410"/>
      <c r="C9" s="177" t="s">
        <v>69</v>
      </c>
      <c r="D9" s="177" t="s">
        <v>70</v>
      </c>
      <c r="E9" s="177" t="s">
        <v>69</v>
      </c>
      <c r="F9" s="177" t="s">
        <v>70</v>
      </c>
      <c r="G9" s="177" t="s">
        <v>69</v>
      </c>
      <c r="H9" s="177" t="s">
        <v>70</v>
      </c>
      <c r="I9" s="177" t="s">
        <v>69</v>
      </c>
      <c r="J9" s="177" t="s">
        <v>70</v>
      </c>
      <c r="K9" s="177" t="s">
        <v>69</v>
      </c>
      <c r="L9" s="177" t="s">
        <v>98</v>
      </c>
    </row>
    <row r="10" spans="1:12" ht="15">
      <c r="A10" s="156">
        <v>1</v>
      </c>
      <c r="B10" s="156">
        <v>2</v>
      </c>
      <c r="C10" s="156">
        <v>3</v>
      </c>
      <c r="D10" s="156">
        <v>4</v>
      </c>
      <c r="E10" s="156">
        <v>5</v>
      </c>
      <c r="F10" s="156">
        <v>6</v>
      </c>
      <c r="G10" s="156">
        <v>7</v>
      </c>
      <c r="H10" s="156">
        <v>8</v>
      </c>
      <c r="I10" s="156">
        <v>9</v>
      </c>
      <c r="J10" s="156">
        <v>10</v>
      </c>
      <c r="K10" s="156">
        <v>11</v>
      </c>
      <c r="L10" s="156">
        <v>12</v>
      </c>
    </row>
    <row r="11" spans="1:23" s="312" customFormat="1" ht="18.75">
      <c r="A11" s="309">
        <v>1</v>
      </c>
      <c r="B11" s="309" t="s">
        <v>22</v>
      </c>
      <c r="C11" s="310">
        <v>1013</v>
      </c>
      <c r="D11" s="310">
        <v>0</v>
      </c>
      <c r="E11" s="157">
        <v>11</v>
      </c>
      <c r="F11" s="157">
        <v>3</v>
      </c>
      <c r="G11" s="310">
        <v>307</v>
      </c>
      <c r="H11" s="310">
        <v>2</v>
      </c>
      <c r="I11" s="157">
        <v>0</v>
      </c>
      <c r="J11" s="157">
        <v>10</v>
      </c>
      <c r="K11" s="157">
        <v>0</v>
      </c>
      <c r="L11" s="157">
        <v>0</v>
      </c>
      <c r="M11" s="311"/>
      <c r="N11" s="311"/>
      <c r="O11" s="311"/>
      <c r="P11" s="311"/>
      <c r="Q11" s="311"/>
      <c r="R11" s="311"/>
      <c r="S11" s="311"/>
      <c r="T11" s="311"/>
      <c r="U11" s="311"/>
      <c r="V11" s="311"/>
      <c r="W11" s="311"/>
    </row>
    <row r="12" spans="1:23" s="312" customFormat="1" ht="18.75">
      <c r="A12" s="309">
        <v>2</v>
      </c>
      <c r="B12" s="309" t="s">
        <v>23</v>
      </c>
      <c r="C12" s="313">
        <v>444</v>
      </c>
      <c r="D12" s="313">
        <v>0</v>
      </c>
      <c r="E12" s="314">
        <v>11</v>
      </c>
      <c r="F12" s="157">
        <v>0</v>
      </c>
      <c r="G12" s="313">
        <v>436</v>
      </c>
      <c r="H12" s="313">
        <v>0</v>
      </c>
      <c r="I12" s="314">
        <v>1</v>
      </c>
      <c r="J12" s="314">
        <v>0</v>
      </c>
      <c r="K12" s="314">
        <v>8</v>
      </c>
      <c r="L12" s="314">
        <v>0</v>
      </c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</row>
    <row r="13" spans="1:23" s="316" customFormat="1" ht="18.75" customHeight="1">
      <c r="A13" s="309">
        <v>3</v>
      </c>
      <c r="B13" s="309" t="s">
        <v>24</v>
      </c>
      <c r="C13" s="310">
        <v>68.78017132779038</v>
      </c>
      <c r="D13" s="310">
        <v>275.12068531116154</v>
      </c>
      <c r="E13" s="157">
        <v>16</v>
      </c>
      <c r="F13" s="157">
        <v>0</v>
      </c>
      <c r="G13" s="157">
        <v>0</v>
      </c>
      <c r="H13" s="157">
        <v>0</v>
      </c>
      <c r="I13" s="157">
        <v>0</v>
      </c>
      <c r="J13" s="157">
        <v>1</v>
      </c>
      <c r="K13" s="157">
        <v>12</v>
      </c>
      <c r="L13" s="157">
        <v>12</v>
      </c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</row>
    <row r="14" spans="1:23" s="312" customFormat="1" ht="18.75">
      <c r="A14" s="309">
        <v>4</v>
      </c>
      <c r="B14" s="309" t="s">
        <v>25</v>
      </c>
      <c r="C14" s="313">
        <v>0</v>
      </c>
      <c r="D14" s="313">
        <v>0</v>
      </c>
      <c r="E14" s="157">
        <v>12</v>
      </c>
      <c r="F14" s="157">
        <v>0</v>
      </c>
      <c r="G14" s="313">
        <v>0</v>
      </c>
      <c r="H14" s="313">
        <v>0</v>
      </c>
      <c r="I14" s="313">
        <v>0</v>
      </c>
      <c r="J14" s="313">
        <v>0</v>
      </c>
      <c r="K14" s="313">
        <v>0</v>
      </c>
      <c r="L14" s="313">
        <v>0</v>
      </c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</row>
    <row r="15" spans="1:23" s="312" customFormat="1" ht="18.75">
      <c r="A15" s="309">
        <v>5</v>
      </c>
      <c r="B15" s="309" t="s">
        <v>26</v>
      </c>
      <c r="C15" s="317">
        <v>58</v>
      </c>
      <c r="D15" s="317">
        <v>0</v>
      </c>
      <c r="E15" s="318">
        <v>11</v>
      </c>
      <c r="F15" s="157">
        <v>0</v>
      </c>
      <c r="G15" s="317">
        <v>0</v>
      </c>
      <c r="H15" s="317">
        <v>0</v>
      </c>
      <c r="I15" s="317">
        <v>34</v>
      </c>
      <c r="J15" s="317">
        <v>24</v>
      </c>
      <c r="K15" s="317">
        <v>0</v>
      </c>
      <c r="L15" s="317">
        <v>0</v>
      </c>
      <c r="M15" s="311"/>
      <c r="N15" s="311"/>
      <c r="O15" s="311"/>
      <c r="P15" s="311"/>
      <c r="Q15" s="311"/>
      <c r="R15" s="311"/>
      <c r="S15" s="311"/>
      <c r="T15" s="311"/>
      <c r="U15" s="311"/>
      <c r="V15" s="311"/>
      <c r="W15" s="311"/>
    </row>
    <row r="16" spans="1:23" s="312" customFormat="1" ht="18.75">
      <c r="A16" s="309">
        <v>6</v>
      </c>
      <c r="B16" s="309" t="s">
        <v>27</v>
      </c>
      <c r="C16" s="317">
        <v>2972</v>
      </c>
      <c r="D16" s="317">
        <v>294</v>
      </c>
      <c r="E16" s="319">
        <v>11</v>
      </c>
      <c r="F16" s="157">
        <v>0</v>
      </c>
      <c r="G16" s="317">
        <v>48</v>
      </c>
      <c r="H16" s="317">
        <v>2</v>
      </c>
      <c r="I16" s="317">
        <v>10</v>
      </c>
      <c r="J16" s="317">
        <v>1</v>
      </c>
      <c r="K16" s="317">
        <v>0</v>
      </c>
      <c r="L16" s="317">
        <v>0</v>
      </c>
      <c r="M16" s="311"/>
      <c r="N16" s="311"/>
      <c r="O16" s="311"/>
      <c r="P16" s="311"/>
      <c r="Q16" s="311"/>
      <c r="R16" s="311"/>
      <c r="S16" s="311"/>
      <c r="T16" s="311"/>
      <c r="U16" s="311"/>
      <c r="V16" s="311"/>
      <c r="W16" s="311"/>
    </row>
    <row r="17" spans="1:23" s="312" customFormat="1" ht="18.75">
      <c r="A17" s="309">
        <v>7</v>
      </c>
      <c r="B17" s="309" t="s">
        <v>28</v>
      </c>
      <c r="C17" s="310">
        <v>0</v>
      </c>
      <c r="D17" s="310">
        <v>0</v>
      </c>
      <c r="E17" s="157">
        <v>10</v>
      </c>
      <c r="F17" s="157">
        <v>0</v>
      </c>
      <c r="G17" s="310">
        <v>0</v>
      </c>
      <c r="H17" s="310">
        <v>0</v>
      </c>
      <c r="I17" s="310">
        <v>0</v>
      </c>
      <c r="J17" s="310">
        <v>10</v>
      </c>
      <c r="K17" s="310">
        <v>0</v>
      </c>
      <c r="L17" s="310">
        <v>0</v>
      </c>
      <c r="M17" s="311"/>
      <c r="N17" s="311"/>
      <c r="O17" s="311"/>
      <c r="P17" s="311"/>
      <c r="Q17" s="311"/>
      <c r="R17" s="311"/>
      <c r="S17" s="311"/>
      <c r="T17" s="311"/>
      <c r="U17" s="311"/>
      <c r="V17" s="311"/>
      <c r="W17" s="311"/>
    </row>
    <row r="18" spans="1:23" s="312" customFormat="1" ht="18.75">
      <c r="A18" s="309">
        <v>8</v>
      </c>
      <c r="B18" s="309" t="s">
        <v>29</v>
      </c>
      <c r="C18" s="320">
        <v>0</v>
      </c>
      <c r="D18" s="157">
        <v>0</v>
      </c>
      <c r="E18" s="157">
        <v>12</v>
      </c>
      <c r="F18" s="157">
        <v>0</v>
      </c>
      <c r="G18" s="157">
        <v>0</v>
      </c>
      <c r="H18" s="157">
        <v>8</v>
      </c>
      <c r="I18" s="157">
        <v>0</v>
      </c>
      <c r="J18" s="157">
        <v>0</v>
      </c>
      <c r="K18" s="157">
        <v>0</v>
      </c>
      <c r="L18" s="157">
        <v>0</v>
      </c>
      <c r="M18" s="311"/>
      <c r="N18" s="311"/>
      <c r="O18" s="311"/>
      <c r="P18" s="311"/>
      <c r="Q18" s="311"/>
      <c r="R18" s="311"/>
      <c r="S18" s="311"/>
      <c r="T18" s="311"/>
      <c r="U18" s="311"/>
      <c r="V18" s="311"/>
      <c r="W18" s="311"/>
    </row>
    <row r="19" spans="1:23" s="312" customFormat="1" ht="18.75">
      <c r="A19" s="309">
        <v>9</v>
      </c>
      <c r="B19" s="309" t="s">
        <v>30</v>
      </c>
      <c r="C19" s="319">
        <v>0</v>
      </c>
      <c r="D19" s="319">
        <v>49</v>
      </c>
      <c r="E19" s="319">
        <v>5</v>
      </c>
      <c r="F19" s="157">
        <v>0</v>
      </c>
      <c r="G19" s="319">
        <v>0</v>
      </c>
      <c r="H19" s="319">
        <v>6</v>
      </c>
      <c r="I19" s="319">
        <v>0</v>
      </c>
      <c r="J19" s="319">
        <v>5</v>
      </c>
      <c r="K19" s="319">
        <v>0</v>
      </c>
      <c r="L19" s="319">
        <v>0</v>
      </c>
      <c r="M19" s="311"/>
      <c r="N19" s="311"/>
      <c r="O19" s="311"/>
      <c r="P19" s="311"/>
      <c r="Q19" s="311"/>
      <c r="R19" s="311"/>
      <c r="S19" s="311"/>
      <c r="T19" s="311"/>
      <c r="U19" s="311"/>
      <c r="V19" s="311"/>
      <c r="W19" s="311"/>
    </row>
    <row r="20" spans="1:23" s="312" customFormat="1" ht="18.75">
      <c r="A20" s="309">
        <v>10</v>
      </c>
      <c r="B20" s="309" t="s">
        <v>31</v>
      </c>
      <c r="C20" s="320">
        <v>0</v>
      </c>
      <c r="D20" s="157">
        <v>0</v>
      </c>
      <c r="E20" s="157">
        <v>16</v>
      </c>
      <c r="F20" s="157">
        <v>0</v>
      </c>
      <c r="G20" s="314">
        <v>0</v>
      </c>
      <c r="H20" s="314">
        <v>0</v>
      </c>
      <c r="I20" s="157">
        <v>0</v>
      </c>
      <c r="J20" s="157">
        <v>0</v>
      </c>
      <c r="K20" s="157">
        <v>2</v>
      </c>
      <c r="L20" s="157">
        <v>0</v>
      </c>
      <c r="M20" s="311"/>
      <c r="N20" s="311"/>
      <c r="O20" s="311"/>
      <c r="P20" s="311"/>
      <c r="Q20" s="311"/>
      <c r="R20" s="311"/>
      <c r="S20" s="311"/>
      <c r="T20" s="311"/>
      <c r="U20" s="311"/>
      <c r="V20" s="311"/>
      <c r="W20" s="311"/>
    </row>
    <row r="21" spans="1:23" s="312" customFormat="1" ht="18.75">
      <c r="A21" s="309">
        <v>11</v>
      </c>
      <c r="B21" s="309" t="s">
        <v>32</v>
      </c>
      <c r="C21" s="314">
        <v>198</v>
      </c>
      <c r="D21" s="314">
        <v>0</v>
      </c>
      <c r="E21" s="314">
        <v>5</v>
      </c>
      <c r="F21" s="157">
        <v>0</v>
      </c>
      <c r="G21" s="314">
        <v>140</v>
      </c>
      <c r="H21" s="314">
        <v>0</v>
      </c>
      <c r="I21" s="314">
        <v>5</v>
      </c>
      <c r="J21" s="314">
        <v>0</v>
      </c>
      <c r="K21" s="314">
        <v>0</v>
      </c>
      <c r="L21" s="314">
        <v>4</v>
      </c>
      <c r="M21" s="311"/>
      <c r="N21" s="311"/>
      <c r="O21" s="311"/>
      <c r="P21" s="311"/>
      <c r="Q21" s="311"/>
      <c r="R21" s="311"/>
      <c r="S21" s="311"/>
      <c r="T21" s="311"/>
      <c r="U21" s="311"/>
      <c r="V21" s="311"/>
      <c r="W21" s="311"/>
    </row>
    <row r="22" spans="1:23" s="312" customFormat="1" ht="24" customHeight="1">
      <c r="A22" s="309">
        <v>12</v>
      </c>
      <c r="B22" s="309" t="s">
        <v>33</v>
      </c>
      <c r="C22" s="310">
        <f>12509-890</f>
        <v>11619</v>
      </c>
      <c r="D22" s="310">
        <v>890</v>
      </c>
      <c r="E22" s="157">
        <v>12</v>
      </c>
      <c r="F22" s="157">
        <v>0</v>
      </c>
      <c r="G22" s="310">
        <f>664-53</f>
        <v>611</v>
      </c>
      <c r="H22" s="310">
        <v>53</v>
      </c>
      <c r="I22" s="157">
        <v>0</v>
      </c>
      <c r="J22" s="157">
        <v>0</v>
      </c>
      <c r="K22" s="157">
        <v>0</v>
      </c>
      <c r="L22" s="157">
        <v>0</v>
      </c>
      <c r="M22" s="311"/>
      <c r="N22" s="311"/>
      <c r="O22" s="311"/>
      <c r="P22" s="311" t="s">
        <v>154</v>
      </c>
      <c r="Q22" s="311"/>
      <c r="R22" s="311"/>
      <c r="S22" s="311"/>
      <c r="T22" s="311"/>
      <c r="U22" s="311"/>
      <c r="V22" s="311"/>
      <c r="W22" s="311"/>
    </row>
    <row r="23" spans="1:23" s="312" customFormat="1" ht="18.75">
      <c r="A23" s="309">
        <v>13</v>
      </c>
      <c r="B23" s="309" t="s">
        <v>34</v>
      </c>
      <c r="C23" s="319">
        <v>2257</v>
      </c>
      <c r="D23" s="319">
        <v>962</v>
      </c>
      <c r="E23" s="319">
        <v>14</v>
      </c>
      <c r="F23" s="157">
        <v>0</v>
      </c>
      <c r="G23" s="319">
        <v>184</v>
      </c>
      <c r="H23" s="319">
        <v>27</v>
      </c>
      <c r="I23" s="319">
        <v>0</v>
      </c>
      <c r="J23" s="319">
        <v>0</v>
      </c>
      <c r="K23" s="319">
        <v>4</v>
      </c>
      <c r="L23" s="319">
        <v>4</v>
      </c>
      <c r="M23" s="311"/>
      <c r="N23" s="311"/>
      <c r="O23" s="311"/>
      <c r="P23" s="311"/>
      <c r="Q23" s="311"/>
      <c r="R23" s="311"/>
      <c r="S23" s="311"/>
      <c r="T23" s="311"/>
      <c r="U23" s="311"/>
      <c r="V23" s="311"/>
      <c r="W23" s="311"/>
    </row>
    <row r="24" spans="1:20" s="323" customFormat="1" ht="18.75">
      <c r="A24" s="321"/>
      <c r="B24" s="322" t="s">
        <v>5</v>
      </c>
      <c r="C24" s="158">
        <f>SUM(C11:C23)</f>
        <v>18629.78017132779</v>
      </c>
      <c r="D24" s="158">
        <f aca="true" t="shared" si="0" ref="D24:L24">SUM(D11:D23)</f>
        <v>2470.1206853111617</v>
      </c>
      <c r="E24" s="158">
        <f t="shared" si="0"/>
        <v>146</v>
      </c>
      <c r="F24" s="158">
        <f t="shared" si="0"/>
        <v>3</v>
      </c>
      <c r="G24" s="158">
        <f t="shared" si="0"/>
        <v>1726</v>
      </c>
      <c r="H24" s="158">
        <f t="shared" si="0"/>
        <v>98</v>
      </c>
      <c r="I24" s="158">
        <f t="shared" si="0"/>
        <v>50</v>
      </c>
      <c r="J24" s="158">
        <f t="shared" si="0"/>
        <v>51</v>
      </c>
      <c r="K24" s="158">
        <f t="shared" si="0"/>
        <v>26</v>
      </c>
      <c r="L24" s="158">
        <f t="shared" si="0"/>
        <v>20</v>
      </c>
      <c r="O24" s="324"/>
      <c r="S24" s="324"/>
      <c r="T24" s="324"/>
    </row>
    <row r="25" spans="3:20" s="154" customFormat="1" ht="32.25" customHeight="1">
      <c r="C25" s="306"/>
      <c r="D25" s="306"/>
      <c r="E25" s="306"/>
      <c r="F25" s="306"/>
      <c r="G25" s="306"/>
      <c r="H25" s="306"/>
      <c r="I25" s="306"/>
      <c r="J25" s="306"/>
      <c r="K25" s="306"/>
      <c r="L25" s="306"/>
      <c r="T25" s="306"/>
    </row>
    <row r="26" spans="1:12" s="327" customFormat="1" ht="30" customHeight="1">
      <c r="A26" s="325"/>
      <c r="B26" s="325"/>
      <c r="C26" s="326"/>
      <c r="D26" s="326"/>
      <c r="E26" s="307"/>
      <c r="F26" s="307"/>
      <c r="G26" s="326"/>
      <c r="H26" s="326"/>
      <c r="I26" s="326"/>
      <c r="J26" s="326"/>
      <c r="K26" s="326"/>
      <c r="L26" s="326"/>
    </row>
    <row r="27" spans="3:10" ht="18">
      <c r="C27" s="328"/>
      <c r="D27" s="328"/>
      <c r="E27" s="306"/>
      <c r="F27" s="306"/>
      <c r="G27" s="328"/>
      <c r="H27" s="328"/>
      <c r="I27" s="326"/>
      <c r="J27" s="329" t="s">
        <v>123</v>
      </c>
    </row>
    <row r="28" spans="4:10" ht="18">
      <c r="D28" s="330"/>
      <c r="J28" s="331" t="s">
        <v>124</v>
      </c>
    </row>
    <row r="29" ht="18">
      <c r="J29" s="331" t="s">
        <v>106</v>
      </c>
    </row>
    <row r="30" ht="18">
      <c r="J30" s="332" t="s">
        <v>125</v>
      </c>
    </row>
    <row r="31" ht="18">
      <c r="J31" s="331" t="s">
        <v>108</v>
      </c>
    </row>
  </sheetData>
  <sheetProtection/>
  <mergeCells count="11">
    <mergeCell ref="B8:B9"/>
    <mergeCell ref="C8:D8"/>
    <mergeCell ref="E8:F8"/>
    <mergeCell ref="G8:H8"/>
    <mergeCell ref="I8:J8"/>
    <mergeCell ref="K8:L8"/>
    <mergeCell ref="K1:L1"/>
    <mergeCell ref="A2:L2"/>
    <mergeCell ref="A4:L4"/>
    <mergeCell ref="A6:L6"/>
    <mergeCell ref="A8:A9"/>
  </mergeCells>
  <conditionalFormatting sqref="J30">
    <cfRule type="cellIs" priority="1" dxfId="6" operator="lessThan" stopIfTrue="1">
      <formula>0</formula>
    </cfRule>
  </conditionalFormatting>
  <printOptions horizontalCentered="1"/>
  <pageMargins left="0.5" right="0.25" top="0.5" bottom="0.5" header="0.5" footer="0.5"/>
  <pageSetup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7"/>
  <sheetViews>
    <sheetView view="pageBreakPreview" zoomScale="70" zoomScaleNormal="70" zoomScaleSheetLayoutView="70" zoomScalePageLayoutView="0" workbookViewId="0" topLeftCell="A1">
      <selection activeCell="I13" sqref="I13:K13"/>
    </sheetView>
  </sheetViews>
  <sheetFormatPr defaultColWidth="9.140625" defaultRowHeight="15"/>
  <cols>
    <col min="1" max="1" width="6.421875" style="24" customWidth="1"/>
    <col min="2" max="2" width="16.7109375" style="24" customWidth="1"/>
    <col min="3" max="4" width="10.00390625" style="24" customWidth="1"/>
    <col min="5" max="5" width="6.00390625" style="24" bestFit="1" customWidth="1"/>
    <col min="6" max="6" width="10.28125" style="24" bestFit="1" customWidth="1"/>
    <col min="7" max="7" width="6.00390625" style="24" bestFit="1" customWidth="1"/>
    <col min="8" max="8" width="10.28125" style="24" bestFit="1" customWidth="1"/>
    <col min="9" max="9" width="6.00390625" style="24" bestFit="1" customWidth="1"/>
    <col min="10" max="10" width="10.28125" style="24" bestFit="1" customWidth="1"/>
    <col min="11" max="11" width="6.8515625" style="24" bestFit="1" customWidth="1"/>
    <col min="12" max="12" width="9.421875" style="24" customWidth="1"/>
    <col min="13" max="13" width="6.8515625" style="24" bestFit="1" customWidth="1"/>
    <col min="14" max="14" width="10.28125" style="24" bestFit="1" customWidth="1"/>
    <col min="15" max="15" width="6.8515625" style="24" bestFit="1" customWidth="1"/>
    <col min="16" max="16" width="10.28125" style="24" bestFit="1" customWidth="1"/>
    <col min="17" max="17" width="6.8515625" style="24" bestFit="1" customWidth="1"/>
    <col min="18" max="18" width="8.57421875" style="24" customWidth="1"/>
    <col min="19" max="19" width="6.8515625" style="24" bestFit="1" customWidth="1"/>
    <col min="20" max="20" width="10.28125" style="24" bestFit="1" customWidth="1"/>
    <col min="21" max="22" width="6.8515625" style="24" bestFit="1" customWidth="1"/>
    <col min="23" max="16384" width="9.140625" style="24" customWidth="1"/>
  </cols>
  <sheetData>
    <row r="1" ht="18.75" customHeight="1">
      <c r="V1" s="25" t="s">
        <v>90</v>
      </c>
    </row>
    <row r="2" spans="1:22" ht="18.75" customHeight="1">
      <c r="A2" s="422" t="s">
        <v>126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</row>
    <row r="3" spans="1:22" ht="1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 ht="15" customHeight="1">
      <c r="A4" s="423" t="s">
        <v>152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423"/>
      <c r="V4" s="423"/>
    </row>
    <row r="5" spans="1:22" ht="18" customHeight="1">
      <c r="A5" s="27" t="s">
        <v>37</v>
      </c>
      <c r="B5" s="1"/>
      <c r="C5" s="28"/>
      <c r="D5" s="28"/>
      <c r="E5" s="28"/>
      <c r="F5" s="28"/>
      <c r="G5" s="28"/>
      <c r="H5" s="28"/>
      <c r="I5" s="28"/>
      <c r="L5" s="29"/>
      <c r="V5" s="30"/>
    </row>
    <row r="6" spans="2:9" ht="18" customHeight="1">
      <c r="B6" s="31"/>
      <c r="C6" s="28"/>
      <c r="D6" s="28"/>
      <c r="E6" s="28"/>
      <c r="F6" s="28"/>
      <c r="G6" s="28"/>
      <c r="H6" s="28"/>
      <c r="I6" s="28"/>
    </row>
    <row r="7" spans="1:22" s="32" customFormat="1" ht="30.75" customHeight="1">
      <c r="A7" s="420" t="s">
        <v>76</v>
      </c>
      <c r="B7" s="420" t="s">
        <v>102</v>
      </c>
      <c r="C7" s="419" t="s">
        <v>77</v>
      </c>
      <c r="D7" s="419"/>
      <c r="E7" s="420" t="s">
        <v>78</v>
      </c>
      <c r="F7" s="420"/>
      <c r="G7" s="420"/>
      <c r="H7" s="420"/>
      <c r="I7" s="420"/>
      <c r="J7" s="420"/>
      <c r="K7" s="420"/>
      <c r="L7" s="420"/>
      <c r="M7" s="424" t="s">
        <v>92</v>
      </c>
      <c r="N7" s="424"/>
      <c r="O7" s="424"/>
      <c r="P7" s="424"/>
      <c r="Q7" s="424"/>
      <c r="R7" s="424"/>
      <c r="S7" s="424"/>
      <c r="T7" s="424"/>
      <c r="U7" s="424"/>
      <c r="V7" s="424"/>
    </row>
    <row r="8" spans="1:22" s="32" customFormat="1" ht="84.75" customHeight="1">
      <c r="A8" s="420"/>
      <c r="B8" s="420"/>
      <c r="C8" s="419" t="s">
        <v>81</v>
      </c>
      <c r="D8" s="419"/>
      <c r="E8" s="420" t="s">
        <v>82</v>
      </c>
      <c r="F8" s="420"/>
      <c r="G8" s="420" t="s">
        <v>83</v>
      </c>
      <c r="H8" s="420"/>
      <c r="I8" s="420" t="s">
        <v>84</v>
      </c>
      <c r="J8" s="420"/>
      <c r="K8" s="420" t="s">
        <v>85</v>
      </c>
      <c r="L8" s="420"/>
      <c r="M8" s="421" t="s">
        <v>93</v>
      </c>
      <c r="N8" s="421"/>
      <c r="O8" s="421" t="s">
        <v>94</v>
      </c>
      <c r="P8" s="421"/>
      <c r="Q8" s="421" t="s">
        <v>95</v>
      </c>
      <c r="R8" s="421"/>
      <c r="S8" s="421" t="s">
        <v>96</v>
      </c>
      <c r="T8" s="421"/>
      <c r="U8" s="421" t="s">
        <v>97</v>
      </c>
      <c r="V8" s="424"/>
    </row>
    <row r="9" spans="1:22" s="36" customFormat="1" ht="30.75" customHeight="1">
      <c r="A9" s="420"/>
      <c r="B9" s="420"/>
      <c r="C9" s="33" t="s">
        <v>86</v>
      </c>
      <c r="D9" s="33" t="s">
        <v>87</v>
      </c>
      <c r="E9" s="34" t="s">
        <v>86</v>
      </c>
      <c r="F9" s="34" t="s">
        <v>87</v>
      </c>
      <c r="G9" s="34" t="s">
        <v>86</v>
      </c>
      <c r="H9" s="34" t="s">
        <v>87</v>
      </c>
      <c r="I9" s="34" t="s">
        <v>86</v>
      </c>
      <c r="J9" s="34" t="s">
        <v>87</v>
      </c>
      <c r="K9" s="34" t="s">
        <v>86</v>
      </c>
      <c r="L9" s="34" t="s">
        <v>87</v>
      </c>
      <c r="M9" s="35" t="s">
        <v>86</v>
      </c>
      <c r="N9" s="35" t="s">
        <v>87</v>
      </c>
      <c r="O9" s="35" t="s">
        <v>86</v>
      </c>
      <c r="P9" s="35" t="s">
        <v>87</v>
      </c>
      <c r="Q9" s="35" t="s">
        <v>86</v>
      </c>
      <c r="R9" s="35" t="s">
        <v>87</v>
      </c>
      <c r="S9" s="35" t="s">
        <v>86</v>
      </c>
      <c r="T9" s="35" t="s">
        <v>87</v>
      </c>
      <c r="U9" s="35" t="s">
        <v>86</v>
      </c>
      <c r="V9" s="35" t="s">
        <v>86</v>
      </c>
    </row>
    <row r="10" spans="1:22" s="40" customFormat="1" ht="19.5" customHeight="1">
      <c r="A10" s="37">
        <v>1</v>
      </c>
      <c r="B10" s="37">
        <v>2</v>
      </c>
      <c r="C10" s="38">
        <v>3</v>
      </c>
      <c r="D10" s="38">
        <v>4</v>
      </c>
      <c r="E10" s="37">
        <v>5</v>
      </c>
      <c r="F10" s="37">
        <v>6</v>
      </c>
      <c r="G10" s="37">
        <v>7</v>
      </c>
      <c r="H10" s="37">
        <v>8</v>
      </c>
      <c r="I10" s="37">
        <v>9</v>
      </c>
      <c r="J10" s="37">
        <v>10</v>
      </c>
      <c r="K10" s="37">
        <v>11</v>
      </c>
      <c r="L10" s="37">
        <v>12</v>
      </c>
      <c r="M10" s="39">
        <v>13</v>
      </c>
      <c r="N10" s="39">
        <v>14</v>
      </c>
      <c r="O10" s="39">
        <v>15</v>
      </c>
      <c r="P10" s="39">
        <v>16</v>
      </c>
      <c r="Q10" s="39">
        <v>17</v>
      </c>
      <c r="R10" s="39">
        <v>18</v>
      </c>
      <c r="S10" s="39">
        <v>19</v>
      </c>
      <c r="T10" s="39">
        <v>20</v>
      </c>
      <c r="U10" s="39">
        <v>21</v>
      </c>
      <c r="V10" s="39">
        <v>22</v>
      </c>
    </row>
    <row r="11" spans="1:22" s="47" customFormat="1" ht="73.5" customHeight="1">
      <c r="A11" s="41"/>
      <c r="B11" s="42" t="s">
        <v>108</v>
      </c>
      <c r="C11" s="43">
        <v>146</v>
      </c>
      <c r="D11" s="43">
        <v>141</v>
      </c>
      <c r="E11" s="44">
        <v>13</v>
      </c>
      <c r="F11" s="45">
        <v>13</v>
      </c>
      <c r="G11" s="45">
        <v>59</v>
      </c>
      <c r="H11" s="45">
        <v>59</v>
      </c>
      <c r="I11" s="45">
        <v>13</v>
      </c>
      <c r="J11" s="45">
        <v>13</v>
      </c>
      <c r="K11" s="45">
        <v>13</v>
      </c>
      <c r="L11" s="45">
        <v>13</v>
      </c>
      <c r="M11" s="46">
        <v>5</v>
      </c>
      <c r="N11" s="46">
        <v>5</v>
      </c>
      <c r="O11" s="46">
        <v>2</v>
      </c>
      <c r="P11" s="46">
        <v>2</v>
      </c>
      <c r="Q11" s="46">
        <v>1</v>
      </c>
      <c r="R11" s="46">
        <v>1</v>
      </c>
      <c r="S11" s="46">
        <v>1</v>
      </c>
      <c r="T11" s="46">
        <v>1</v>
      </c>
      <c r="U11" s="46">
        <v>1</v>
      </c>
      <c r="V11" s="46">
        <v>1</v>
      </c>
    </row>
    <row r="12" spans="1:22" s="47" customFormat="1" ht="73.5" customHeight="1">
      <c r="A12" s="87"/>
      <c r="B12" s="88"/>
      <c r="C12" s="89"/>
      <c r="D12" s="89"/>
      <c r="E12" s="90"/>
      <c r="F12" s="91"/>
      <c r="G12" s="91"/>
      <c r="H12" s="91"/>
      <c r="I12" s="91"/>
      <c r="J12" s="91"/>
      <c r="K12" s="91"/>
      <c r="L12" s="91"/>
      <c r="M12" s="92"/>
      <c r="N12" s="92"/>
      <c r="O12" s="92"/>
      <c r="P12" s="92"/>
      <c r="Q12" s="417" t="s">
        <v>123</v>
      </c>
      <c r="R12" s="417"/>
      <c r="S12" s="417"/>
      <c r="T12" s="417"/>
      <c r="U12" s="417"/>
      <c r="V12" s="92"/>
    </row>
    <row r="13" spans="9:21" ht="21" customHeight="1">
      <c r="I13" s="416"/>
      <c r="J13" s="416"/>
      <c r="K13" s="416"/>
      <c r="Q13" s="418" t="s">
        <v>124</v>
      </c>
      <c r="R13" s="418"/>
      <c r="S13" s="418"/>
      <c r="T13" s="418"/>
      <c r="U13" s="418"/>
    </row>
    <row r="14" spans="17:21" ht="18.75" customHeight="1">
      <c r="Q14" s="415" t="s">
        <v>106</v>
      </c>
      <c r="R14" s="415"/>
      <c r="S14" s="415"/>
      <c r="T14" s="415"/>
      <c r="U14" s="415"/>
    </row>
    <row r="15" spans="17:21" ht="21" customHeight="1">
      <c r="Q15" s="414" t="s">
        <v>125</v>
      </c>
      <c r="R15" s="414"/>
      <c r="S15" s="414"/>
      <c r="T15" s="414"/>
      <c r="U15" s="414"/>
    </row>
    <row r="16" spans="17:21" ht="20.25" customHeight="1">
      <c r="Q16" s="415" t="s">
        <v>108</v>
      </c>
      <c r="R16" s="415"/>
      <c r="S16" s="415"/>
      <c r="T16" s="415"/>
      <c r="U16" s="415"/>
    </row>
    <row r="17" ht="12.75">
      <c r="R17" s="51"/>
    </row>
  </sheetData>
  <sheetProtection/>
  <mergeCells count="23">
    <mergeCell ref="A2:V2"/>
    <mergeCell ref="A4:V4"/>
    <mergeCell ref="M7:V7"/>
    <mergeCell ref="A7:A9"/>
    <mergeCell ref="B7:B9"/>
    <mergeCell ref="S8:T8"/>
    <mergeCell ref="E7:L7"/>
    <mergeCell ref="Q8:R8"/>
    <mergeCell ref="U8:V8"/>
    <mergeCell ref="C8:D8"/>
    <mergeCell ref="C7:D7"/>
    <mergeCell ref="G8:H8"/>
    <mergeCell ref="O8:P8"/>
    <mergeCell ref="M8:N8"/>
    <mergeCell ref="K8:L8"/>
    <mergeCell ref="I8:J8"/>
    <mergeCell ref="E8:F8"/>
    <mergeCell ref="Q15:U15"/>
    <mergeCell ref="Q16:U16"/>
    <mergeCell ref="I13:K13"/>
    <mergeCell ref="Q12:U12"/>
    <mergeCell ref="Q13:U13"/>
    <mergeCell ref="Q14:U14"/>
  </mergeCells>
  <printOptions horizontalCentered="1"/>
  <pageMargins left="0.5" right="0.5" top="0.5" bottom="0.5" header="0.5" footer="0.5"/>
  <pageSetup horizontalDpi="300" verticalDpi="3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1"/>
  <sheetViews>
    <sheetView view="pageBreakPreview" zoomScale="70" zoomScaleNormal="70" zoomScaleSheetLayoutView="70" zoomScalePageLayoutView="0" workbookViewId="0" topLeftCell="A1">
      <selection activeCell="L17" sqref="L17"/>
    </sheetView>
  </sheetViews>
  <sheetFormatPr defaultColWidth="9.140625" defaultRowHeight="15"/>
  <cols>
    <col min="1" max="1" width="3.7109375" style="52" customWidth="1"/>
    <col min="2" max="2" width="11.28125" style="52" customWidth="1"/>
    <col min="3" max="4" width="7.421875" style="53" customWidth="1"/>
    <col min="5" max="26" width="6.7109375" style="53" customWidth="1"/>
    <col min="27" max="16384" width="9.140625" style="52" customWidth="1"/>
  </cols>
  <sheetData>
    <row r="1" spans="11:26" ht="12" customHeight="1">
      <c r="K1" s="430"/>
      <c r="L1" s="430"/>
      <c r="M1" s="54"/>
      <c r="N1" s="54"/>
      <c r="O1" s="54"/>
      <c r="P1" s="54"/>
      <c r="Q1" s="54"/>
      <c r="R1" s="54"/>
      <c r="S1" s="54"/>
      <c r="T1" s="54"/>
      <c r="U1" s="54"/>
      <c r="V1" s="54"/>
      <c r="X1" s="55"/>
      <c r="Y1" s="52"/>
      <c r="Z1" s="56" t="s">
        <v>91</v>
      </c>
    </row>
    <row r="2" spans="1:26" s="24" customFormat="1" ht="18.75" customHeight="1">
      <c r="A2" s="422" t="s">
        <v>126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422"/>
      <c r="X2" s="422"/>
      <c r="Y2" s="422"/>
      <c r="Z2" s="422"/>
    </row>
    <row r="3" spans="1:26" s="24" customFormat="1" ht="6.75" customHeight="1">
      <c r="A3" s="26"/>
      <c r="B3" s="2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8"/>
      <c r="X3" s="58"/>
      <c r="Y3" s="58"/>
      <c r="Z3" s="58"/>
    </row>
    <row r="4" spans="1:26" s="24" customFormat="1" ht="21" customHeight="1">
      <c r="A4" s="423" t="s">
        <v>153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423"/>
      <c r="V4" s="423"/>
      <c r="W4" s="423"/>
      <c r="X4" s="423"/>
      <c r="Y4" s="423"/>
      <c r="Z4" s="423"/>
    </row>
    <row r="5" spans="1:26" ht="18" customHeight="1">
      <c r="A5" s="27" t="s">
        <v>37</v>
      </c>
      <c r="B5" s="59"/>
      <c r="C5" s="60"/>
      <c r="D5" s="60"/>
      <c r="E5" s="60"/>
      <c r="F5" s="60"/>
      <c r="G5" s="60"/>
      <c r="H5" s="60"/>
      <c r="I5" s="60"/>
      <c r="X5" s="438"/>
      <c r="Y5" s="438"/>
      <c r="Z5" s="438"/>
    </row>
    <row r="6" spans="1:26" ht="18" customHeight="1">
      <c r="A6" s="62"/>
      <c r="B6" s="62"/>
      <c r="C6" s="60"/>
      <c r="D6" s="60"/>
      <c r="E6" s="60"/>
      <c r="F6" s="60"/>
      <c r="G6" s="60"/>
      <c r="H6" s="60"/>
      <c r="I6" s="60"/>
      <c r="X6" s="61"/>
      <c r="Y6" s="61"/>
      <c r="Z6" s="61"/>
    </row>
    <row r="7" spans="1:26" s="36" customFormat="1" ht="30.75" customHeight="1">
      <c r="A7" s="435" t="s">
        <v>76</v>
      </c>
      <c r="B7" s="439" t="s">
        <v>102</v>
      </c>
      <c r="C7" s="426" t="s">
        <v>77</v>
      </c>
      <c r="D7" s="427"/>
      <c r="E7" s="425" t="s">
        <v>78</v>
      </c>
      <c r="F7" s="425"/>
      <c r="G7" s="425"/>
      <c r="H7" s="425"/>
      <c r="I7" s="425"/>
      <c r="J7" s="425"/>
      <c r="K7" s="425"/>
      <c r="L7" s="425"/>
      <c r="M7" s="442" t="s">
        <v>92</v>
      </c>
      <c r="N7" s="443"/>
      <c r="O7" s="443"/>
      <c r="P7" s="443"/>
      <c r="Q7" s="443"/>
      <c r="R7" s="443"/>
      <c r="S7" s="443"/>
      <c r="T7" s="443"/>
      <c r="U7" s="443"/>
      <c r="V7" s="443"/>
      <c r="W7" s="432" t="s">
        <v>79</v>
      </c>
      <c r="X7" s="432"/>
      <c r="Y7" s="432" t="s">
        <v>80</v>
      </c>
      <c r="Z7" s="432"/>
    </row>
    <row r="8" spans="1:26" s="36" customFormat="1" ht="47.25" customHeight="1">
      <c r="A8" s="436"/>
      <c r="B8" s="440"/>
      <c r="C8" s="428" t="s">
        <v>81</v>
      </c>
      <c r="D8" s="429"/>
      <c r="E8" s="431" t="s">
        <v>82</v>
      </c>
      <c r="F8" s="431"/>
      <c r="G8" s="431" t="s">
        <v>83</v>
      </c>
      <c r="H8" s="431"/>
      <c r="I8" s="431" t="s">
        <v>84</v>
      </c>
      <c r="J8" s="431"/>
      <c r="K8" s="431" t="s">
        <v>85</v>
      </c>
      <c r="L8" s="431"/>
      <c r="M8" s="433" t="s">
        <v>93</v>
      </c>
      <c r="N8" s="433"/>
      <c r="O8" s="433" t="s">
        <v>94</v>
      </c>
      <c r="P8" s="433"/>
      <c r="Q8" s="433" t="s">
        <v>95</v>
      </c>
      <c r="R8" s="433"/>
      <c r="S8" s="433" t="s">
        <v>96</v>
      </c>
      <c r="T8" s="433"/>
      <c r="U8" s="433" t="s">
        <v>97</v>
      </c>
      <c r="V8" s="434"/>
      <c r="W8" s="432"/>
      <c r="X8" s="432"/>
      <c r="Y8" s="432"/>
      <c r="Z8" s="432"/>
    </row>
    <row r="9" spans="1:26" s="36" customFormat="1" ht="60.75" customHeight="1">
      <c r="A9" s="437"/>
      <c r="B9" s="441"/>
      <c r="C9" s="63" t="s">
        <v>88</v>
      </c>
      <c r="D9" s="63" t="s">
        <v>89</v>
      </c>
      <c r="E9" s="64" t="s">
        <v>88</v>
      </c>
      <c r="F9" s="64" t="s">
        <v>89</v>
      </c>
      <c r="G9" s="64" t="s">
        <v>88</v>
      </c>
      <c r="H9" s="64" t="s">
        <v>89</v>
      </c>
      <c r="I9" s="64" t="s">
        <v>88</v>
      </c>
      <c r="J9" s="64" t="s">
        <v>89</v>
      </c>
      <c r="K9" s="64" t="s">
        <v>88</v>
      </c>
      <c r="L9" s="64" t="s">
        <v>89</v>
      </c>
      <c r="M9" s="35" t="s">
        <v>88</v>
      </c>
      <c r="N9" s="35" t="s">
        <v>89</v>
      </c>
      <c r="O9" s="35" t="s">
        <v>88</v>
      </c>
      <c r="P9" s="35" t="s">
        <v>89</v>
      </c>
      <c r="Q9" s="35" t="s">
        <v>88</v>
      </c>
      <c r="R9" s="35" t="s">
        <v>89</v>
      </c>
      <c r="S9" s="35" t="s">
        <v>88</v>
      </c>
      <c r="T9" s="35" t="s">
        <v>89</v>
      </c>
      <c r="U9" s="35" t="s">
        <v>88</v>
      </c>
      <c r="V9" s="35" t="s">
        <v>89</v>
      </c>
      <c r="W9" s="34" t="s">
        <v>88</v>
      </c>
      <c r="X9" s="34" t="s">
        <v>89</v>
      </c>
      <c r="Y9" s="34" t="s">
        <v>88</v>
      </c>
      <c r="Z9" s="34" t="s">
        <v>89</v>
      </c>
    </row>
    <row r="10" spans="1:26" s="66" customFormat="1" ht="19.5" customHeight="1">
      <c r="A10" s="37">
        <v>1</v>
      </c>
      <c r="B10" s="37">
        <v>2</v>
      </c>
      <c r="C10" s="37">
        <v>3</v>
      </c>
      <c r="D10" s="37">
        <v>4</v>
      </c>
      <c r="E10" s="65">
        <v>5</v>
      </c>
      <c r="F10" s="65">
        <v>6</v>
      </c>
      <c r="G10" s="65">
        <v>7</v>
      </c>
      <c r="H10" s="65">
        <v>8</v>
      </c>
      <c r="I10" s="65">
        <v>9</v>
      </c>
      <c r="J10" s="65">
        <v>10</v>
      </c>
      <c r="K10" s="65">
        <v>11</v>
      </c>
      <c r="L10" s="65">
        <v>12</v>
      </c>
      <c r="M10" s="65">
        <v>13</v>
      </c>
      <c r="N10" s="65">
        <v>14</v>
      </c>
      <c r="O10" s="65">
        <v>15</v>
      </c>
      <c r="P10" s="65">
        <v>16</v>
      </c>
      <c r="Q10" s="65">
        <v>17</v>
      </c>
      <c r="R10" s="65">
        <v>18</v>
      </c>
      <c r="S10" s="65">
        <v>19</v>
      </c>
      <c r="T10" s="65">
        <v>20</v>
      </c>
      <c r="U10" s="65">
        <v>21</v>
      </c>
      <c r="V10" s="65">
        <v>22</v>
      </c>
      <c r="W10" s="65">
        <v>23</v>
      </c>
      <c r="X10" s="65">
        <v>24</v>
      </c>
      <c r="Y10" s="65">
        <v>25</v>
      </c>
      <c r="Z10" s="65">
        <v>26</v>
      </c>
    </row>
    <row r="11" spans="1:26" s="71" customFormat="1" ht="82.5" customHeight="1">
      <c r="A11" s="67"/>
      <c r="B11" s="100" t="s">
        <v>108</v>
      </c>
      <c r="C11" s="68">
        <v>141</v>
      </c>
      <c r="D11" s="68">
        <v>141</v>
      </c>
      <c r="E11" s="69">
        <v>13</v>
      </c>
      <c r="F11" s="69">
        <v>13</v>
      </c>
      <c r="G11" s="69">
        <v>59</v>
      </c>
      <c r="H11" s="69">
        <v>59</v>
      </c>
      <c r="I11" s="69">
        <v>13</v>
      </c>
      <c r="J11" s="69">
        <v>13</v>
      </c>
      <c r="K11" s="69">
        <v>13</v>
      </c>
      <c r="L11" s="69">
        <v>13</v>
      </c>
      <c r="M11" s="70">
        <v>5</v>
      </c>
      <c r="N11" s="70">
        <v>5</v>
      </c>
      <c r="O11" s="70">
        <v>2</v>
      </c>
      <c r="P11" s="70">
        <v>2</v>
      </c>
      <c r="Q11" s="70">
        <v>1</v>
      </c>
      <c r="R11" s="70">
        <v>1</v>
      </c>
      <c r="S11" s="70">
        <v>1</v>
      </c>
      <c r="T11" s="70">
        <v>1</v>
      </c>
      <c r="U11" s="70">
        <v>1</v>
      </c>
      <c r="V11" s="70">
        <v>1</v>
      </c>
      <c r="W11" s="70">
        <v>2406</v>
      </c>
      <c r="X11" s="70">
        <v>2406</v>
      </c>
      <c r="Y11" s="70">
        <v>3085</v>
      </c>
      <c r="Z11" s="70">
        <v>3085</v>
      </c>
    </row>
    <row r="12" spans="12:24" ht="15"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</row>
    <row r="13" spans="12:24" ht="15"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</row>
    <row r="14" spans="12:24" ht="15"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</row>
    <row r="15" spans="12:24" ht="15"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</row>
    <row r="16" spans="22:24" ht="15">
      <c r="V16" s="84"/>
      <c r="X16" s="74"/>
    </row>
    <row r="17" spans="13:22" ht="24.75" customHeight="1">
      <c r="M17" s="75"/>
      <c r="N17" s="75"/>
      <c r="O17" s="75"/>
      <c r="P17" s="75"/>
      <c r="Q17" s="75"/>
      <c r="R17" s="75"/>
      <c r="S17" s="75"/>
      <c r="T17" s="75"/>
      <c r="V17" s="48" t="s">
        <v>123</v>
      </c>
    </row>
    <row r="18" ht="16.5">
      <c r="V18" s="49" t="s">
        <v>124</v>
      </c>
    </row>
    <row r="19" ht="21" customHeight="1">
      <c r="V19" s="49" t="s">
        <v>106</v>
      </c>
    </row>
    <row r="20" ht="24.75" customHeight="1">
      <c r="V20" s="50" t="s">
        <v>125</v>
      </c>
    </row>
    <row r="21" ht="20.25" customHeight="1">
      <c r="V21" s="49" t="s">
        <v>108</v>
      </c>
    </row>
  </sheetData>
  <sheetProtection/>
  <mergeCells count="21">
    <mergeCell ref="E8:F8"/>
    <mergeCell ref="I8:J8"/>
    <mergeCell ref="G8:H8"/>
    <mergeCell ref="Q8:R8"/>
    <mergeCell ref="X5:Z5"/>
    <mergeCell ref="B7:B9"/>
    <mergeCell ref="Y7:Z8"/>
    <mergeCell ref="M7:V7"/>
    <mergeCell ref="S8:T8"/>
    <mergeCell ref="O8:P8"/>
    <mergeCell ref="M8:N8"/>
    <mergeCell ref="E7:L7"/>
    <mergeCell ref="C7:D7"/>
    <mergeCell ref="C8:D8"/>
    <mergeCell ref="K1:L1"/>
    <mergeCell ref="K8:L8"/>
    <mergeCell ref="A2:Z2"/>
    <mergeCell ref="W7:X8"/>
    <mergeCell ref="A4:Z4"/>
    <mergeCell ref="U8:V8"/>
    <mergeCell ref="A7:A9"/>
  </mergeCells>
  <conditionalFormatting sqref="V16">
    <cfRule type="cellIs" priority="1" dxfId="7" operator="lessThan" stopIfTrue="1">
      <formula>0</formula>
    </cfRule>
  </conditionalFormatting>
  <printOptions horizontalCentered="1"/>
  <pageMargins left="0.5" right="0.25" top="0.75" bottom="0.75" header="0.5" footer="0.5"/>
  <pageSetup horizontalDpi="300" verticalDpi="3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E63"/>
  <sheetViews>
    <sheetView zoomScalePageLayoutView="0" workbookViewId="0" topLeftCell="A4">
      <selection activeCell="I20" sqref="I20"/>
    </sheetView>
  </sheetViews>
  <sheetFormatPr defaultColWidth="9.140625" defaultRowHeight="15"/>
  <cols>
    <col min="1" max="1" width="4.8515625" style="0" customWidth="1"/>
    <col min="2" max="2" width="17.140625" style="0" customWidth="1"/>
    <col min="3" max="3" width="9.140625" style="86" customWidth="1"/>
    <col min="4" max="4" width="10.7109375" style="86" customWidth="1"/>
    <col min="5" max="5" width="12.00390625" style="86" customWidth="1"/>
    <col min="6" max="6" width="9.140625" style="86" customWidth="1"/>
    <col min="7" max="7" width="7.57421875" style="86" bestFit="1" customWidth="1"/>
    <col min="8" max="8" width="13.8515625" style="86" customWidth="1"/>
    <col min="9" max="9" width="28.421875" style="367" customWidth="1"/>
    <col min="10" max="10" width="11.421875" style="83" customWidth="1"/>
    <col min="11" max="11" width="10.57421875" style="95" customWidth="1"/>
    <col min="12" max="12" width="12.57421875" style="136" customWidth="1"/>
    <col min="13" max="36" width="9.140625" style="131" customWidth="1"/>
    <col min="37" max="57" width="9.140625" style="93" customWidth="1"/>
  </cols>
  <sheetData>
    <row r="1" spans="1:9" ht="27.75" customHeight="1">
      <c r="A1" s="447" t="s">
        <v>139</v>
      </c>
      <c r="B1" s="447"/>
      <c r="C1" s="447"/>
      <c r="D1" s="447"/>
      <c r="E1" s="447"/>
      <c r="F1" s="447"/>
      <c r="G1" s="447"/>
      <c r="H1" s="447"/>
      <c r="I1" s="359"/>
    </row>
    <row r="2" spans="1:9" ht="15.75">
      <c r="A2" s="335"/>
      <c r="B2" s="335"/>
      <c r="C2" s="336"/>
      <c r="D2" s="336"/>
      <c r="E2" s="448" t="s">
        <v>155</v>
      </c>
      <c r="F2" s="449"/>
      <c r="G2" s="449"/>
      <c r="H2" s="449"/>
      <c r="I2" s="360"/>
    </row>
    <row r="3" spans="1:9" ht="63" customHeight="1">
      <c r="A3" s="445" t="s">
        <v>0</v>
      </c>
      <c r="B3" s="445" t="s">
        <v>130</v>
      </c>
      <c r="C3" s="446" t="s">
        <v>131</v>
      </c>
      <c r="D3" s="446"/>
      <c r="E3" s="446" t="s">
        <v>132</v>
      </c>
      <c r="F3" s="446" t="s">
        <v>133</v>
      </c>
      <c r="G3" s="446"/>
      <c r="H3" s="446" t="s">
        <v>134</v>
      </c>
      <c r="I3" s="361"/>
    </row>
    <row r="4" spans="1:12" ht="79.5" customHeight="1">
      <c r="A4" s="445"/>
      <c r="B4" s="445"/>
      <c r="C4" s="337" t="s">
        <v>135</v>
      </c>
      <c r="D4" s="337" t="s">
        <v>136</v>
      </c>
      <c r="E4" s="446"/>
      <c r="F4" s="337" t="s">
        <v>135</v>
      </c>
      <c r="G4" s="337" t="s">
        <v>136</v>
      </c>
      <c r="H4" s="446"/>
      <c r="I4" s="361"/>
      <c r="L4" s="137">
        <v>0</v>
      </c>
    </row>
    <row r="5" spans="1:57" s="85" customFormat="1" ht="15">
      <c r="A5" s="338">
        <v>1</v>
      </c>
      <c r="B5" s="338">
        <v>2</v>
      </c>
      <c r="C5" s="338">
        <v>5</v>
      </c>
      <c r="D5" s="338">
        <v>6</v>
      </c>
      <c r="E5" s="338">
        <v>7</v>
      </c>
      <c r="F5" s="338">
        <v>8</v>
      </c>
      <c r="G5" s="338">
        <v>9</v>
      </c>
      <c r="H5" s="338">
        <v>10</v>
      </c>
      <c r="I5" s="362"/>
      <c r="J5" s="101"/>
      <c r="K5" s="107" t="s">
        <v>145</v>
      </c>
      <c r="L5" s="138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</row>
    <row r="6" spans="1:12" s="166" customFormat="1" ht="15">
      <c r="A6" s="339">
        <v>1</v>
      </c>
      <c r="B6" s="340" t="s">
        <v>22</v>
      </c>
      <c r="C6" s="341">
        <v>5902</v>
      </c>
      <c r="D6" s="341">
        <v>0</v>
      </c>
      <c r="E6" s="342">
        <v>9.9229</v>
      </c>
      <c r="F6" s="343">
        <v>39269</v>
      </c>
      <c r="G6" s="343">
        <v>320</v>
      </c>
      <c r="H6" s="342">
        <v>117.2593</v>
      </c>
      <c r="I6" s="363"/>
      <c r="J6" s="164">
        <f aca="true" t="shared" si="0" ref="J6:J20">E6+H6</f>
        <v>127.1822</v>
      </c>
      <c r="K6" s="165">
        <f>'Part-II'!K10</f>
        <v>127.1822</v>
      </c>
      <c r="L6" s="161">
        <f>J6-K6</f>
        <v>0</v>
      </c>
    </row>
    <row r="7" spans="1:36" s="163" customFormat="1" ht="15">
      <c r="A7" s="344">
        <v>2</v>
      </c>
      <c r="B7" s="345" t="s">
        <v>23</v>
      </c>
      <c r="C7" s="346">
        <v>7895</v>
      </c>
      <c r="D7" s="346">
        <v>36</v>
      </c>
      <c r="E7" s="342">
        <v>35.33585</v>
      </c>
      <c r="F7" s="346">
        <v>26404</v>
      </c>
      <c r="G7" s="346">
        <v>45</v>
      </c>
      <c r="H7" s="342">
        <f>213.48553+0.00009</f>
        <v>213.48562</v>
      </c>
      <c r="I7" s="364"/>
      <c r="J7" s="167">
        <f t="shared" si="0"/>
        <v>248.82147</v>
      </c>
      <c r="K7" s="168">
        <f>'Part-II'!K11</f>
        <v>248.82146999999998</v>
      </c>
      <c r="L7" s="169">
        <f aca="true" t="shared" si="1" ref="L7:L20">J7-K7</f>
        <v>0</v>
      </c>
      <c r="M7" s="162"/>
      <c r="N7" s="162" t="e">
        <f>#REF!+H7</f>
        <v>#REF!</v>
      </c>
      <c r="O7" s="162">
        <f>'Part-II'!K11</f>
        <v>248.82146999999998</v>
      </c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</row>
    <row r="8" spans="1:36" s="163" customFormat="1" ht="15">
      <c r="A8" s="344">
        <v>3</v>
      </c>
      <c r="B8" s="345" t="s">
        <v>24</v>
      </c>
      <c r="C8" s="347">
        <v>920</v>
      </c>
      <c r="D8" s="347">
        <v>752</v>
      </c>
      <c r="E8" s="348">
        <v>84.2154</v>
      </c>
      <c r="F8" s="347">
        <v>8751</v>
      </c>
      <c r="G8" s="347">
        <v>3637</v>
      </c>
      <c r="H8" s="348">
        <v>152.58</v>
      </c>
      <c r="I8" s="364"/>
      <c r="J8" s="159">
        <f t="shared" si="0"/>
        <v>236.79540000000003</v>
      </c>
      <c r="K8" s="160">
        <f>'Part-II'!K12</f>
        <v>236.79195</v>
      </c>
      <c r="L8" s="161">
        <f t="shared" si="1"/>
        <v>0.003450000000015052</v>
      </c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</row>
    <row r="9" spans="1:37" s="176" customFormat="1" ht="15">
      <c r="A9" s="344">
        <v>4</v>
      </c>
      <c r="B9" s="345" t="s">
        <v>25</v>
      </c>
      <c r="C9" s="343">
        <v>16013</v>
      </c>
      <c r="D9" s="343">
        <v>612</v>
      </c>
      <c r="E9" s="342">
        <v>158.06695</v>
      </c>
      <c r="F9" s="343">
        <v>43281</v>
      </c>
      <c r="G9" s="343">
        <v>59</v>
      </c>
      <c r="H9" s="342">
        <v>279.91886</v>
      </c>
      <c r="I9" s="364"/>
      <c r="J9" s="170">
        <f t="shared" si="0"/>
        <v>437.98581</v>
      </c>
      <c r="K9" s="165">
        <f>'Part-II'!K13</f>
        <v>437.9858100000001</v>
      </c>
      <c r="L9" s="161">
        <f t="shared" si="1"/>
        <v>0</v>
      </c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75"/>
    </row>
    <row r="10" spans="1:36" s="163" customFormat="1" ht="15">
      <c r="A10" s="344">
        <v>5</v>
      </c>
      <c r="B10" s="345" t="s">
        <v>26</v>
      </c>
      <c r="C10" s="347">
        <v>19265</v>
      </c>
      <c r="D10" s="347">
        <v>345</v>
      </c>
      <c r="E10" s="349">
        <v>73.37886</v>
      </c>
      <c r="F10" s="347">
        <v>36469</v>
      </c>
      <c r="G10" s="347">
        <v>3086</v>
      </c>
      <c r="H10" s="349">
        <v>178.4636</v>
      </c>
      <c r="I10" s="364"/>
      <c r="J10" s="170">
        <f t="shared" si="0"/>
        <v>251.84246000000002</v>
      </c>
      <c r="K10" s="165">
        <f>'Part-II'!K14</f>
        <v>251.84246000000002</v>
      </c>
      <c r="L10" s="161">
        <f t="shared" si="1"/>
        <v>0</v>
      </c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</row>
    <row r="11" spans="1:36" s="172" customFormat="1" ht="15">
      <c r="A11" s="344">
        <v>6</v>
      </c>
      <c r="B11" s="345" t="s">
        <v>27</v>
      </c>
      <c r="C11" s="343">
        <v>4454</v>
      </c>
      <c r="D11" s="343">
        <v>1607</v>
      </c>
      <c r="E11" s="342">
        <v>44.627599999999994</v>
      </c>
      <c r="F11" s="343">
        <v>30546</v>
      </c>
      <c r="G11" s="343">
        <v>5853</v>
      </c>
      <c r="H11" s="342">
        <v>178.70446</v>
      </c>
      <c r="I11" s="364"/>
      <c r="J11" s="170">
        <f t="shared" si="0"/>
        <v>223.33206</v>
      </c>
      <c r="K11" s="165">
        <f>'Part-II'!K15</f>
        <v>223.33126000000001</v>
      </c>
      <c r="L11" s="161">
        <f t="shared" si="1"/>
        <v>0.0007999999999981355</v>
      </c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</row>
    <row r="12" spans="1:36" s="172" customFormat="1" ht="15">
      <c r="A12" s="344">
        <v>7</v>
      </c>
      <c r="B12" s="345" t="s">
        <v>129</v>
      </c>
      <c r="C12" s="350">
        <v>4466</v>
      </c>
      <c r="D12" s="350">
        <v>53</v>
      </c>
      <c r="E12" s="351">
        <v>8.5137</v>
      </c>
      <c r="F12" s="350">
        <v>35893</v>
      </c>
      <c r="G12" s="350">
        <v>4300</v>
      </c>
      <c r="H12" s="351">
        <v>120.3878</v>
      </c>
      <c r="I12" s="364"/>
      <c r="J12" s="170">
        <f t="shared" si="0"/>
        <v>128.9015</v>
      </c>
      <c r="K12" s="165">
        <f>'Part-II'!K16</f>
        <v>128.9015</v>
      </c>
      <c r="L12" s="161">
        <f t="shared" si="1"/>
        <v>0</v>
      </c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</row>
    <row r="13" spans="1:36" s="163" customFormat="1" ht="15">
      <c r="A13" s="344">
        <v>8</v>
      </c>
      <c r="B13" s="345" t="s">
        <v>29</v>
      </c>
      <c r="C13" s="352">
        <v>2380</v>
      </c>
      <c r="D13" s="352">
        <v>11</v>
      </c>
      <c r="E13" s="349">
        <v>0</v>
      </c>
      <c r="F13" s="352">
        <v>32582</v>
      </c>
      <c r="G13" s="352">
        <v>1389</v>
      </c>
      <c r="H13" s="349">
        <v>110.61061999999998</v>
      </c>
      <c r="I13" s="364"/>
      <c r="J13" s="170">
        <f t="shared" si="0"/>
        <v>110.61061999999998</v>
      </c>
      <c r="K13" s="165">
        <f>'Part-II'!K17</f>
        <v>110.61062</v>
      </c>
      <c r="L13" s="161">
        <f t="shared" si="1"/>
        <v>0</v>
      </c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</row>
    <row r="14" spans="1:36" s="163" customFormat="1" ht="15">
      <c r="A14" s="344">
        <v>9</v>
      </c>
      <c r="B14" s="345" t="s">
        <v>30</v>
      </c>
      <c r="C14" s="353">
        <v>0</v>
      </c>
      <c r="D14" s="353">
        <v>0</v>
      </c>
      <c r="E14" s="349">
        <v>0</v>
      </c>
      <c r="F14" s="353">
        <v>52395</v>
      </c>
      <c r="G14" s="353">
        <v>501</v>
      </c>
      <c r="H14" s="349">
        <f>86.42-0.00457</f>
        <v>86.41543</v>
      </c>
      <c r="I14" s="364"/>
      <c r="J14" s="170">
        <f t="shared" si="0"/>
        <v>86.41543</v>
      </c>
      <c r="K14" s="165">
        <f>'Part-II'!K18</f>
        <v>86.41543</v>
      </c>
      <c r="L14" s="161">
        <f t="shared" si="1"/>
        <v>0</v>
      </c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</row>
    <row r="15" spans="1:36" s="172" customFormat="1" ht="15">
      <c r="A15" s="344">
        <v>10</v>
      </c>
      <c r="B15" s="345" t="s">
        <v>31</v>
      </c>
      <c r="C15" s="343">
        <v>7679</v>
      </c>
      <c r="D15" s="347">
        <v>0</v>
      </c>
      <c r="E15" s="342">
        <v>0</v>
      </c>
      <c r="F15" s="343">
        <v>48857</v>
      </c>
      <c r="G15" s="347">
        <v>0</v>
      </c>
      <c r="H15" s="342">
        <v>121.2</v>
      </c>
      <c r="I15" s="364"/>
      <c r="J15" s="170">
        <f t="shared" si="0"/>
        <v>121.2</v>
      </c>
      <c r="K15" s="165">
        <f>'Part-II'!K19</f>
        <v>121.19959999999999</v>
      </c>
      <c r="L15" s="161">
        <f t="shared" si="1"/>
        <v>0.0004000000000132786</v>
      </c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</row>
    <row r="16" spans="1:37" s="174" customFormat="1" ht="15">
      <c r="A16" s="344">
        <v>11</v>
      </c>
      <c r="B16" s="345" t="s">
        <v>32</v>
      </c>
      <c r="C16" s="346">
        <v>3213</v>
      </c>
      <c r="D16" s="346">
        <v>0</v>
      </c>
      <c r="E16" s="354">
        <v>11.0487</v>
      </c>
      <c r="F16" s="346">
        <v>28403</v>
      </c>
      <c r="G16" s="346">
        <v>0</v>
      </c>
      <c r="H16" s="354">
        <v>73.73</v>
      </c>
      <c r="I16" s="364"/>
      <c r="J16" s="170">
        <f t="shared" si="0"/>
        <v>84.7787</v>
      </c>
      <c r="K16" s="165">
        <f>'Part-II'!K20</f>
        <v>84.77869999999999</v>
      </c>
      <c r="L16" s="161">
        <f t="shared" si="1"/>
        <v>0</v>
      </c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3"/>
    </row>
    <row r="17" spans="1:36" s="163" customFormat="1" ht="15">
      <c r="A17" s="344">
        <v>12</v>
      </c>
      <c r="B17" s="345" t="s">
        <v>33</v>
      </c>
      <c r="C17" s="352">
        <v>2906</v>
      </c>
      <c r="D17" s="352">
        <v>0</v>
      </c>
      <c r="E17" s="349">
        <v>11.3334</v>
      </c>
      <c r="F17" s="353">
        <v>45947</v>
      </c>
      <c r="G17" s="352">
        <v>4733</v>
      </c>
      <c r="H17" s="349">
        <v>59.51917</v>
      </c>
      <c r="I17" s="364"/>
      <c r="J17" s="170">
        <f t="shared" si="0"/>
        <v>70.85257</v>
      </c>
      <c r="K17" s="165">
        <f>'Part-II'!K21</f>
        <v>70.85257</v>
      </c>
      <c r="L17" s="161">
        <f t="shared" si="1"/>
        <v>0</v>
      </c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</row>
    <row r="18" spans="1:36" s="163" customFormat="1" ht="15">
      <c r="A18" s="344">
        <v>13</v>
      </c>
      <c r="B18" s="345" t="s">
        <v>34</v>
      </c>
      <c r="C18" s="347">
        <v>2741</v>
      </c>
      <c r="D18" s="347">
        <v>0</v>
      </c>
      <c r="E18" s="349">
        <v>21.197265</v>
      </c>
      <c r="F18" s="347">
        <v>40160</v>
      </c>
      <c r="G18" s="347">
        <v>0</v>
      </c>
      <c r="H18" s="349">
        <f>235.288895-0.00001</f>
        <v>235.288885</v>
      </c>
      <c r="I18" s="364"/>
      <c r="J18" s="159">
        <f t="shared" si="0"/>
        <v>256.48615</v>
      </c>
      <c r="K18" s="160">
        <f>'Part-II'!K22</f>
        <v>256.48615</v>
      </c>
      <c r="L18" s="161">
        <f t="shared" si="1"/>
        <v>0</v>
      </c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</row>
    <row r="19" spans="1:36" s="163" customFormat="1" ht="15">
      <c r="A19" s="344"/>
      <c r="B19" s="345" t="s">
        <v>156</v>
      </c>
      <c r="C19" s="347"/>
      <c r="D19" s="347"/>
      <c r="E19" s="349">
        <f>12.96352+11.68512+0.00088</f>
        <v>24.64952</v>
      </c>
      <c r="F19" s="347"/>
      <c r="G19" s="347"/>
      <c r="H19" s="349">
        <f>8.18312+22.23736</f>
        <v>30.420479999999998</v>
      </c>
      <c r="I19" s="364"/>
      <c r="J19" s="159">
        <f>E19+H19</f>
        <v>55.06999999999999</v>
      </c>
      <c r="K19" s="160">
        <f>'Part-II'!K24</f>
        <v>55.07</v>
      </c>
      <c r="L19" s="161">
        <f t="shared" si="1"/>
        <v>0</v>
      </c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</row>
    <row r="20" spans="1:36" s="98" customFormat="1" ht="24" customHeight="1">
      <c r="A20" s="444" t="s">
        <v>5</v>
      </c>
      <c r="B20" s="444"/>
      <c r="C20" s="347">
        <f>SUM(C6:C18)</f>
        <v>77834</v>
      </c>
      <c r="D20" s="347">
        <f>SUM(D6:D18)</f>
        <v>3416</v>
      </c>
      <c r="E20" s="355">
        <f>SUM(E6:E19)</f>
        <v>482.29014500000005</v>
      </c>
      <c r="F20" s="347">
        <f>SUM(F6:F18)</f>
        <v>468957</v>
      </c>
      <c r="G20" s="347">
        <f>SUM(G6:G18)</f>
        <v>23923</v>
      </c>
      <c r="H20" s="355">
        <f>SUM(H6:H19)</f>
        <v>1957.984225</v>
      </c>
      <c r="I20" s="365"/>
      <c r="J20" s="141">
        <f t="shared" si="0"/>
        <v>2440.27437</v>
      </c>
      <c r="K20" s="369">
        <f>SUM(K6:K19)</f>
        <v>2440.2697200000002</v>
      </c>
      <c r="L20" s="140">
        <f t="shared" si="1"/>
        <v>0.004649999999855936</v>
      </c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</row>
    <row r="21" spans="1:36" s="97" customFormat="1" ht="15">
      <c r="A21" s="335"/>
      <c r="B21" s="335"/>
      <c r="C21" s="336"/>
      <c r="D21" s="336"/>
      <c r="E21" s="336"/>
      <c r="F21" s="336"/>
      <c r="G21" s="336"/>
      <c r="H21" s="336"/>
      <c r="I21" s="366"/>
      <c r="J21" s="95"/>
      <c r="K21" s="95"/>
      <c r="L21" s="136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</row>
    <row r="22" spans="1:36" s="97" customFormat="1" ht="15">
      <c r="A22" s="335"/>
      <c r="B22" s="335"/>
      <c r="C22" s="356"/>
      <c r="D22" s="356"/>
      <c r="E22" s="356"/>
      <c r="F22" s="356"/>
      <c r="G22" s="356"/>
      <c r="H22" s="356"/>
      <c r="I22" s="367"/>
      <c r="J22" s="95"/>
      <c r="K22" s="95"/>
      <c r="L22" s="136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</row>
    <row r="23" spans="1:36" s="97" customFormat="1" ht="15">
      <c r="A23" s="335"/>
      <c r="B23" s="335"/>
      <c r="C23" s="336"/>
      <c r="D23" s="336"/>
      <c r="E23" s="336"/>
      <c r="F23" s="336"/>
      <c r="G23" s="336"/>
      <c r="H23" s="336"/>
      <c r="I23" s="366"/>
      <c r="J23" s="95"/>
      <c r="K23" s="95"/>
      <c r="L23" s="136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</row>
    <row r="24" spans="1:36" s="97" customFormat="1" ht="15">
      <c r="A24" s="335"/>
      <c r="B24" s="335"/>
      <c r="C24" s="335"/>
      <c r="D24" s="335"/>
      <c r="E24" s="335"/>
      <c r="F24" s="335"/>
      <c r="G24" s="335"/>
      <c r="H24" s="335"/>
      <c r="I24" s="367"/>
      <c r="J24" s="95"/>
      <c r="K24" s="95"/>
      <c r="L24" s="136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</row>
    <row r="25" spans="1:36" s="129" customFormat="1" ht="11.25">
      <c r="A25" s="357"/>
      <c r="B25" s="357"/>
      <c r="C25" s="358"/>
      <c r="D25" s="358"/>
      <c r="E25" s="358"/>
      <c r="F25" s="358"/>
      <c r="G25" s="358"/>
      <c r="H25" s="358"/>
      <c r="I25" s="368"/>
      <c r="L25" s="139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</row>
    <row r="26" spans="3:36" s="129" customFormat="1" ht="11.25">
      <c r="C26" s="142"/>
      <c r="D26" s="142"/>
      <c r="E26" s="142"/>
      <c r="F26" s="142"/>
      <c r="G26" s="142"/>
      <c r="H26" s="142"/>
      <c r="I26" s="368"/>
      <c r="L26" s="139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</row>
    <row r="27" spans="3:36" s="97" customFormat="1" ht="15">
      <c r="C27" s="99"/>
      <c r="D27" s="99"/>
      <c r="E27" s="99"/>
      <c r="F27" s="99"/>
      <c r="G27" s="99"/>
      <c r="H27" s="99"/>
      <c r="I27" s="367"/>
      <c r="J27" s="95"/>
      <c r="K27" s="95"/>
      <c r="L27" s="136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</row>
    <row r="28" spans="3:36" s="97" customFormat="1" ht="15">
      <c r="C28" s="99"/>
      <c r="D28" s="99"/>
      <c r="E28" s="99"/>
      <c r="F28" s="99"/>
      <c r="G28" s="99"/>
      <c r="H28" s="99"/>
      <c r="I28" s="367"/>
      <c r="J28" s="95"/>
      <c r="K28" s="95"/>
      <c r="L28" s="136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</row>
    <row r="29" spans="3:36" s="97" customFormat="1" ht="15">
      <c r="C29" s="99"/>
      <c r="D29" s="99"/>
      <c r="E29" s="99"/>
      <c r="F29" s="99"/>
      <c r="G29" s="99"/>
      <c r="H29" s="99"/>
      <c r="I29" s="367"/>
      <c r="J29" s="95"/>
      <c r="K29" s="95"/>
      <c r="L29" s="136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</row>
    <row r="30" spans="3:36" s="97" customFormat="1" ht="15">
      <c r="C30" s="99"/>
      <c r="D30" s="99"/>
      <c r="E30" s="99"/>
      <c r="F30" s="99"/>
      <c r="G30" s="99"/>
      <c r="H30" s="99"/>
      <c r="I30" s="367"/>
      <c r="J30" s="95"/>
      <c r="K30" s="95"/>
      <c r="L30" s="136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</row>
    <row r="31" spans="3:36" s="97" customFormat="1" ht="15">
      <c r="C31" s="99"/>
      <c r="D31" s="99"/>
      <c r="E31" s="99"/>
      <c r="F31" s="99"/>
      <c r="G31" s="99"/>
      <c r="H31" s="99"/>
      <c r="I31" s="367"/>
      <c r="J31" s="95"/>
      <c r="K31" s="95"/>
      <c r="L31" s="136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</row>
    <row r="32" spans="3:36" s="97" customFormat="1" ht="15">
      <c r="C32" s="99"/>
      <c r="D32" s="99"/>
      <c r="E32" s="99"/>
      <c r="F32" s="99"/>
      <c r="G32" s="99"/>
      <c r="H32" s="99"/>
      <c r="I32" s="367"/>
      <c r="J32" s="95"/>
      <c r="K32" s="95"/>
      <c r="L32" s="136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</row>
    <row r="33" spans="3:36" s="97" customFormat="1" ht="15">
      <c r="C33" s="99"/>
      <c r="D33" s="99"/>
      <c r="E33" s="99"/>
      <c r="F33" s="99"/>
      <c r="G33" s="99"/>
      <c r="H33" s="99"/>
      <c r="I33" s="367"/>
      <c r="J33" s="95"/>
      <c r="K33" s="95"/>
      <c r="L33" s="136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</row>
    <row r="34" spans="3:36" s="97" customFormat="1" ht="15">
      <c r="C34" s="99"/>
      <c r="D34" s="99"/>
      <c r="E34" s="99"/>
      <c r="F34" s="99"/>
      <c r="G34" s="99"/>
      <c r="H34" s="99"/>
      <c r="I34" s="367"/>
      <c r="J34" s="95"/>
      <c r="K34" s="95"/>
      <c r="L34" s="136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</row>
    <row r="35" spans="3:36" s="97" customFormat="1" ht="15">
      <c r="C35" s="99"/>
      <c r="D35" s="99"/>
      <c r="E35" s="99"/>
      <c r="F35" s="99"/>
      <c r="G35" s="99"/>
      <c r="H35" s="99"/>
      <c r="I35" s="367"/>
      <c r="J35" s="95"/>
      <c r="K35" s="95"/>
      <c r="L35" s="136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</row>
    <row r="36" spans="3:36" s="97" customFormat="1" ht="15">
      <c r="C36" s="99"/>
      <c r="D36" s="99"/>
      <c r="E36" s="99"/>
      <c r="F36" s="99"/>
      <c r="G36" s="99"/>
      <c r="H36" s="99"/>
      <c r="I36" s="367"/>
      <c r="J36" s="95"/>
      <c r="K36" s="95"/>
      <c r="L36" s="136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</row>
    <row r="37" spans="3:36" s="97" customFormat="1" ht="15">
      <c r="C37" s="99"/>
      <c r="D37" s="99"/>
      <c r="E37" s="99"/>
      <c r="F37" s="99"/>
      <c r="G37" s="99"/>
      <c r="H37" s="99"/>
      <c r="I37" s="367"/>
      <c r="J37" s="95"/>
      <c r="K37" s="95"/>
      <c r="L37" s="136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</row>
    <row r="38" spans="3:36" s="97" customFormat="1" ht="15">
      <c r="C38" s="99"/>
      <c r="D38" s="99"/>
      <c r="E38" s="99"/>
      <c r="F38" s="99"/>
      <c r="G38" s="99"/>
      <c r="H38" s="99"/>
      <c r="I38" s="367"/>
      <c r="J38" s="95"/>
      <c r="K38" s="95"/>
      <c r="L38" s="136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</row>
    <row r="39" spans="3:36" s="97" customFormat="1" ht="15">
      <c r="C39" s="99"/>
      <c r="D39" s="99"/>
      <c r="E39" s="99"/>
      <c r="F39" s="99"/>
      <c r="G39" s="99"/>
      <c r="H39" s="99"/>
      <c r="I39" s="367"/>
      <c r="J39" s="95"/>
      <c r="K39" s="95"/>
      <c r="L39" s="136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</row>
    <row r="40" spans="3:36" s="97" customFormat="1" ht="15">
      <c r="C40" s="99"/>
      <c r="D40" s="99"/>
      <c r="E40" s="99"/>
      <c r="F40" s="99"/>
      <c r="G40" s="99"/>
      <c r="H40" s="99"/>
      <c r="I40" s="367"/>
      <c r="J40" s="95"/>
      <c r="K40" s="95"/>
      <c r="L40" s="136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</row>
    <row r="41" spans="3:36" s="97" customFormat="1" ht="15">
      <c r="C41" s="99"/>
      <c r="D41" s="99"/>
      <c r="E41" s="99"/>
      <c r="F41" s="99"/>
      <c r="G41" s="99"/>
      <c r="H41" s="99"/>
      <c r="I41" s="367"/>
      <c r="J41" s="95"/>
      <c r="K41" s="95"/>
      <c r="L41" s="136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</row>
    <row r="42" spans="3:36" s="97" customFormat="1" ht="15">
      <c r="C42" s="99"/>
      <c r="D42" s="99"/>
      <c r="E42" s="99"/>
      <c r="F42" s="99"/>
      <c r="G42" s="99"/>
      <c r="H42" s="99"/>
      <c r="I42" s="367"/>
      <c r="J42" s="95"/>
      <c r="K42" s="95"/>
      <c r="L42" s="136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</row>
    <row r="43" spans="3:36" s="97" customFormat="1" ht="15">
      <c r="C43" s="99"/>
      <c r="D43" s="99"/>
      <c r="E43" s="99"/>
      <c r="F43" s="99"/>
      <c r="G43" s="99"/>
      <c r="H43" s="99"/>
      <c r="I43" s="367"/>
      <c r="J43" s="95"/>
      <c r="K43" s="95"/>
      <c r="L43" s="136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</row>
    <row r="44" spans="3:36" s="97" customFormat="1" ht="15">
      <c r="C44" s="99"/>
      <c r="D44" s="99"/>
      <c r="E44" s="99"/>
      <c r="F44" s="99"/>
      <c r="G44" s="99"/>
      <c r="H44" s="99"/>
      <c r="I44" s="367"/>
      <c r="J44" s="95"/>
      <c r="K44" s="95"/>
      <c r="L44" s="136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</row>
    <row r="45" spans="3:36" s="97" customFormat="1" ht="15">
      <c r="C45" s="99"/>
      <c r="D45" s="99"/>
      <c r="E45" s="99"/>
      <c r="F45" s="99"/>
      <c r="G45" s="99"/>
      <c r="H45" s="99"/>
      <c r="I45" s="367"/>
      <c r="J45" s="95"/>
      <c r="K45" s="95"/>
      <c r="L45" s="136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</row>
    <row r="46" spans="3:36" s="97" customFormat="1" ht="15">
      <c r="C46" s="99"/>
      <c r="D46" s="99"/>
      <c r="E46" s="99"/>
      <c r="F46" s="99"/>
      <c r="G46" s="99"/>
      <c r="H46" s="99"/>
      <c r="I46" s="367"/>
      <c r="J46" s="95"/>
      <c r="K46" s="95"/>
      <c r="L46" s="136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</row>
    <row r="47" spans="3:36" s="97" customFormat="1" ht="15">
      <c r="C47" s="99"/>
      <c r="D47" s="99"/>
      <c r="E47" s="99"/>
      <c r="F47" s="99"/>
      <c r="G47" s="99"/>
      <c r="H47" s="99"/>
      <c r="I47" s="367"/>
      <c r="J47" s="95"/>
      <c r="K47" s="95"/>
      <c r="L47" s="136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</row>
    <row r="48" spans="3:36" s="97" customFormat="1" ht="15">
      <c r="C48" s="99"/>
      <c r="D48" s="99"/>
      <c r="E48" s="99"/>
      <c r="F48" s="99"/>
      <c r="G48" s="99"/>
      <c r="H48" s="99"/>
      <c r="I48" s="367"/>
      <c r="J48" s="95"/>
      <c r="K48" s="95"/>
      <c r="L48" s="136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</row>
    <row r="49" spans="3:36" s="97" customFormat="1" ht="15">
      <c r="C49" s="99"/>
      <c r="D49" s="99"/>
      <c r="E49" s="99"/>
      <c r="F49" s="99"/>
      <c r="G49" s="99"/>
      <c r="H49" s="99"/>
      <c r="I49" s="367"/>
      <c r="J49" s="95"/>
      <c r="K49" s="95"/>
      <c r="L49" s="136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</row>
    <row r="50" spans="3:36" s="97" customFormat="1" ht="15">
      <c r="C50" s="99"/>
      <c r="D50" s="99"/>
      <c r="E50" s="99"/>
      <c r="F50" s="99"/>
      <c r="G50" s="99"/>
      <c r="H50" s="99"/>
      <c r="I50" s="367"/>
      <c r="J50" s="95"/>
      <c r="K50" s="95"/>
      <c r="L50" s="136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</row>
    <row r="51" spans="3:36" s="97" customFormat="1" ht="15">
      <c r="C51" s="99"/>
      <c r="D51" s="99"/>
      <c r="E51" s="99"/>
      <c r="F51" s="99"/>
      <c r="G51" s="99"/>
      <c r="H51" s="99"/>
      <c r="I51" s="367"/>
      <c r="J51" s="95"/>
      <c r="K51" s="95"/>
      <c r="L51" s="136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</row>
    <row r="52" spans="3:36" s="97" customFormat="1" ht="15">
      <c r="C52" s="99"/>
      <c r="D52" s="99"/>
      <c r="E52" s="99"/>
      <c r="F52" s="99"/>
      <c r="G52" s="99"/>
      <c r="H52" s="99"/>
      <c r="I52" s="367"/>
      <c r="J52" s="95"/>
      <c r="K52" s="95"/>
      <c r="L52" s="136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</row>
    <row r="53" spans="3:36" s="97" customFormat="1" ht="15">
      <c r="C53" s="99"/>
      <c r="D53" s="99"/>
      <c r="E53" s="99"/>
      <c r="F53" s="99"/>
      <c r="G53" s="99"/>
      <c r="H53" s="99"/>
      <c r="I53" s="367"/>
      <c r="J53" s="95"/>
      <c r="K53" s="95"/>
      <c r="L53" s="136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</row>
    <row r="54" spans="3:36" s="97" customFormat="1" ht="15">
      <c r="C54" s="99"/>
      <c r="D54" s="99"/>
      <c r="E54" s="99"/>
      <c r="F54" s="99"/>
      <c r="G54" s="99"/>
      <c r="H54" s="99"/>
      <c r="I54" s="367"/>
      <c r="J54" s="95"/>
      <c r="K54" s="95"/>
      <c r="L54" s="136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</row>
    <row r="55" spans="3:36" s="97" customFormat="1" ht="15">
      <c r="C55" s="99"/>
      <c r="D55" s="99"/>
      <c r="E55" s="99"/>
      <c r="F55" s="99"/>
      <c r="G55" s="99"/>
      <c r="H55" s="99"/>
      <c r="I55" s="367"/>
      <c r="J55" s="95"/>
      <c r="K55" s="95"/>
      <c r="L55" s="136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</row>
    <row r="56" spans="3:36" s="97" customFormat="1" ht="15">
      <c r="C56" s="99"/>
      <c r="D56" s="99"/>
      <c r="E56" s="99"/>
      <c r="F56" s="99"/>
      <c r="G56" s="99"/>
      <c r="H56" s="99"/>
      <c r="I56" s="367"/>
      <c r="J56" s="95"/>
      <c r="K56" s="95"/>
      <c r="L56" s="136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</row>
    <row r="57" spans="3:36" s="97" customFormat="1" ht="15">
      <c r="C57" s="99"/>
      <c r="D57" s="99"/>
      <c r="E57" s="99"/>
      <c r="F57" s="99"/>
      <c r="G57" s="99"/>
      <c r="H57" s="99"/>
      <c r="I57" s="367"/>
      <c r="J57" s="95"/>
      <c r="K57" s="95"/>
      <c r="L57" s="136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</row>
    <row r="58" spans="3:36" s="97" customFormat="1" ht="15">
      <c r="C58" s="99"/>
      <c r="D58" s="99"/>
      <c r="E58" s="99"/>
      <c r="F58" s="99"/>
      <c r="G58" s="99"/>
      <c r="H58" s="99"/>
      <c r="I58" s="367"/>
      <c r="J58" s="95"/>
      <c r="K58" s="95"/>
      <c r="L58" s="136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</row>
    <row r="59" spans="3:36" s="97" customFormat="1" ht="15">
      <c r="C59" s="99"/>
      <c r="D59" s="99"/>
      <c r="E59" s="99"/>
      <c r="F59" s="99"/>
      <c r="G59" s="99"/>
      <c r="H59" s="99"/>
      <c r="I59" s="367"/>
      <c r="J59" s="95"/>
      <c r="K59" s="95"/>
      <c r="L59" s="136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</row>
    <row r="60" spans="3:36" s="97" customFormat="1" ht="15">
      <c r="C60" s="99"/>
      <c r="D60" s="99"/>
      <c r="E60" s="99"/>
      <c r="F60" s="99"/>
      <c r="G60" s="99"/>
      <c r="H60" s="99"/>
      <c r="I60" s="367"/>
      <c r="J60" s="95"/>
      <c r="K60" s="95"/>
      <c r="L60" s="136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</row>
    <row r="61" spans="3:36" s="97" customFormat="1" ht="15">
      <c r="C61" s="99"/>
      <c r="D61" s="99"/>
      <c r="E61" s="99"/>
      <c r="F61" s="99"/>
      <c r="G61" s="99"/>
      <c r="H61" s="99"/>
      <c r="I61" s="367"/>
      <c r="J61" s="95"/>
      <c r="K61" s="95"/>
      <c r="L61" s="136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</row>
    <row r="62" spans="3:36" s="97" customFormat="1" ht="15">
      <c r="C62" s="99"/>
      <c r="D62" s="99"/>
      <c r="E62" s="99"/>
      <c r="F62" s="99"/>
      <c r="G62" s="99"/>
      <c r="H62" s="99"/>
      <c r="I62" s="367"/>
      <c r="J62" s="95"/>
      <c r="K62" s="95"/>
      <c r="L62" s="136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</row>
    <row r="63" spans="3:36" s="97" customFormat="1" ht="15">
      <c r="C63" s="99"/>
      <c r="D63" s="99"/>
      <c r="E63" s="99"/>
      <c r="F63" s="99"/>
      <c r="G63" s="99"/>
      <c r="H63" s="99"/>
      <c r="I63" s="367"/>
      <c r="J63" s="95"/>
      <c r="K63" s="95"/>
      <c r="L63" s="136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</row>
  </sheetData>
  <sheetProtection/>
  <mergeCells count="9">
    <mergeCell ref="A20:B20"/>
    <mergeCell ref="A3:A4"/>
    <mergeCell ref="B3:B4"/>
    <mergeCell ref="C3:D3"/>
    <mergeCell ref="A1:H1"/>
    <mergeCell ref="E2:H2"/>
    <mergeCell ref="F3:G3"/>
    <mergeCell ref="H3:H4"/>
    <mergeCell ref="E3:E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N.B.C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N.R.E.G.S.4</dc:creator>
  <cp:keywords/>
  <dc:description/>
  <cp:lastModifiedBy>MGNREGS-4</cp:lastModifiedBy>
  <cp:lastPrinted>2012-06-13T08:22:53Z</cp:lastPrinted>
  <dcterms:created xsi:type="dcterms:W3CDTF">2008-06-03T10:00:46Z</dcterms:created>
  <dcterms:modified xsi:type="dcterms:W3CDTF">2012-06-13T09:03:00Z</dcterms:modified>
  <cp:category/>
  <cp:version/>
  <cp:contentType/>
  <cp:contentStatus/>
</cp:coreProperties>
</file>